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4_2021\4TO_INF_FIN_TRIM_2021\"/>
    </mc:Choice>
  </mc:AlternateContent>
  <xr:revisionPtr revIDLastSave="0" documentId="13_ncr:1_{CE4C3206-0211-48FB-8017-97F540A98B08}" xr6:coauthVersionLast="45" xr6:coauthVersionMax="45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CA!$A$1:$I$65</definedName>
    <definedName name="_xlnm.Print_Area" localSheetId="3">CFG!$A$1:$I$53</definedName>
    <definedName name="_xlnm.Print_Area" localSheetId="0">COG!$A$1:$I$91</definedName>
    <definedName name="_xlnm.Print_Area" localSheetId="1">CTG!$A$1:$I$30</definedName>
  </definedNames>
  <calcPr calcId="191029"/>
</workbook>
</file>

<file path=xl/calcChain.xml><?xml version="1.0" encoding="utf-8"?>
<calcChain xmlns="http://schemas.openxmlformats.org/spreadsheetml/2006/main">
  <c r="G52" i="4" l="1"/>
  <c r="F52" i="4"/>
  <c r="D52" i="4"/>
  <c r="H50" i="4"/>
  <c r="H48" i="4"/>
  <c r="H46" i="4"/>
  <c r="H42" i="4"/>
  <c r="H38" i="4"/>
  <c r="H52" i="4" s="1"/>
  <c r="E50" i="4"/>
  <c r="E48" i="4"/>
  <c r="E46" i="4"/>
  <c r="E44" i="4"/>
  <c r="H44" i="4" s="1"/>
  <c r="E42" i="4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E52" i="4" l="1"/>
  <c r="H25" i="4"/>
  <c r="H30" i="4" s="1"/>
  <c r="H16" i="4"/>
  <c r="E16" i="4"/>
  <c r="H32" i="5" l="1"/>
  <c r="H31" i="5"/>
  <c r="H22" i="5"/>
  <c r="H21" i="5"/>
  <c r="H12" i="5"/>
  <c r="H11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E31" i="5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42" i="5" s="1"/>
  <c r="C16" i="5"/>
  <c r="C6" i="5"/>
  <c r="G16" i="8"/>
  <c r="F16" i="8"/>
  <c r="E14" i="8"/>
  <c r="H14" i="8" s="1"/>
  <c r="E12" i="8"/>
  <c r="H12" i="8" s="1"/>
  <c r="E10" i="8"/>
  <c r="H10" i="8" s="1"/>
  <c r="E8" i="8"/>
  <c r="E16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12" i="6" s="1"/>
  <c r="H74" i="6"/>
  <c r="H71" i="6"/>
  <c r="H70" i="6"/>
  <c r="H66" i="6"/>
  <c r="H63" i="6"/>
  <c r="H62" i="6"/>
  <c r="H58" i="6"/>
  <c r="H55" i="6"/>
  <c r="H54" i="6"/>
  <c r="H50" i="6"/>
  <c r="H47" i="6"/>
  <c r="H46" i="6"/>
  <c r="H42" i="6"/>
  <c r="H39" i="6"/>
  <c r="H38" i="6"/>
  <c r="H34" i="6"/>
  <c r="H15" i="6"/>
  <c r="H9" i="6"/>
  <c r="E76" i="6"/>
  <c r="H76" i="6" s="1"/>
  <c r="E75" i="6"/>
  <c r="H75" i="6" s="1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H67" i="6" s="1"/>
  <c r="E66" i="6"/>
  <c r="E64" i="6"/>
  <c r="H64" i="6" s="1"/>
  <c r="E63" i="6"/>
  <c r="E62" i="6"/>
  <c r="E61" i="6"/>
  <c r="H61" i="6" s="1"/>
  <c r="E60" i="6"/>
  <c r="H60" i="6" s="1"/>
  <c r="E59" i="6"/>
  <c r="H59" i="6" s="1"/>
  <c r="E58" i="6"/>
  <c r="E56" i="6"/>
  <c r="H56" i="6" s="1"/>
  <c r="E55" i="6"/>
  <c r="E54" i="6"/>
  <c r="E53" i="6"/>
  <c r="H53" i="6" s="1"/>
  <c r="E52" i="6"/>
  <c r="H52" i="6" s="1"/>
  <c r="E51" i="6"/>
  <c r="H51" i="6" s="1"/>
  <c r="E50" i="6"/>
  <c r="E49" i="6"/>
  <c r="H49" i="6" s="1"/>
  <c r="E48" i="6"/>
  <c r="H48" i="6" s="1"/>
  <c r="E47" i="6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E43" i="6" l="1"/>
  <c r="H43" i="6" s="1"/>
  <c r="E23" i="6"/>
  <c r="H23" i="6" s="1"/>
  <c r="F77" i="6"/>
  <c r="E13" i="6"/>
  <c r="H13" i="6" s="1"/>
  <c r="H16" i="5"/>
  <c r="H36" i="5"/>
  <c r="H6" i="5"/>
  <c r="H42" i="5" s="1"/>
  <c r="H25" i="5"/>
  <c r="E36" i="5"/>
  <c r="H8" i="8"/>
  <c r="H16" i="8" s="1"/>
  <c r="F42" i="5"/>
  <c r="G77" i="6"/>
  <c r="H38" i="5"/>
  <c r="C77" i="6"/>
  <c r="E6" i="5"/>
  <c r="D77" i="6"/>
  <c r="E5" i="6"/>
  <c r="D42" i="5"/>
  <c r="G42" i="5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<sst xmlns="http://schemas.openxmlformats.org/spreadsheetml/2006/main" count="203" uniqueCount="142">
  <si>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</si>
  <si>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</si>
  <si>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</si>
  <si>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</si>
  <si>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</si>
  <si>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</si>
  <si>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</si>
  <si>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</si>
  <si>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</si>
  <si>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</si>
  <si>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</si>
  <si>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</si>
  <si>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</si>
  <si>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</si>
  <si>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</si>
  <si>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</si>
  <si>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</si>
  <si>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</si>
  <si>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</si>
  <si>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</si>
  <si>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</si>
  <si>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</si>
  <si>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</si>
  <si>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</si>
  <si>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</si>
  <si>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</si>
  <si>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</si>
  <si>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</si>
  <si>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</si>
  <si>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</si>
  <si>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</si>
  <si>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</si>
  <si>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</si>
  <si>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</si>
  <si>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</si>
  <si>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</si>
  <si>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</si>
  <si>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</si>
  <si>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</si>
  <si>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</si>
  <si>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</si>
  <si>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</si>
  <si>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</si>
  <si>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</si>
  <si>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</si>
  <si>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</si>
  <si>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</si>
  <si>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</si>
  <si>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</si>
  <si>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</si>
  <si>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</si>
  <si>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</si>
  <si>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</si>
  <si>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</si>
  <si>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</si>
  <si>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</si>
  <si>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</si>
  <si>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</si>
  <si>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</si>
  <si>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</si>
  <si>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</si>
  <si>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</si>
  <si>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</si>
  <si>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</si>
  <si>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</si>
  <si>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</si>
  <si>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</si>
  <si>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</si>
  <si>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</si>
  <si>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</si>
  <si>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</si>
  <si>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</si>
  <si>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</si>
  <si>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</si>
  <si>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</si>
  <si>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</si>
  <si>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</si>
  <si>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</si>
  <si>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</si>
  <si>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</si>
  <si>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</si>
  <si>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</si>
  <si>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</si>
  <si>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</si>
  <si>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</si>
  <si>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</si>
  <si>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</si>
  <si>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</si>
  <si>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</si>
  <si>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</si>
  <si>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</si>
  <si>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</si>
  <si>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</si>
  <si>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</si>
  <si>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</si>
  <si>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</si>
  <si>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</si>
  <si>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</si>
  <si>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</si>
  <si>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</si>
  <si>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</si>
  <si>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</si>
  <si>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</si>
  <si>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</si>
  <si>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</si>
  <si>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</si>
  <si>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</si>
  <si>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</si>
  <si>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</si>
  <si>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</si>
  <si>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</si>
  <si>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</si>
  <si>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</si>
  <si>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</si>
  <si>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</si>
  <si>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</si>
  <si>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</si>
  <si>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</si>
  <si>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</si>
  <si>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</si>
  <si>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</si>
  <si>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</si>
  <si>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</si>
  <si>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</si>
  <si>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</si>
  <si>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</si>
  <si>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</si>
  <si>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</si>
  <si>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</si>
  <si>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</si>
  <si>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</si>
  <si>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</si>
  <si>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</si>
  <si>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</si>
  <si>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Planeación de San Miguel de Allende, Gto.
Estado Analítico del Ejercicio del Presupuesto de Egresos
Clasificación por Objeto del Gasto(Capítulo y Concepto)
Del 1 de Enero AL 31 DE DICIEMBRE DEL 2021</t>
  </si>
  <si>
    <t>Instituto Municipal de Planeación de San Miguel de Allende, Gto.
Estado Analítico del Ejercicio del Presupuesto de Egresos
Clasificación Ecónomica (Por Tipo de Gasto)
Del 1 de Enero AL 31 DE DICIEMBRE DEL 2021</t>
  </si>
  <si>
    <t>DIRECCIÓN GENERAL</t>
  </si>
  <si>
    <t>Instituto Municipal de Planeación de San Miguel de Allende, Gto.
Estado Analítico del Ejercicio del Presupuesto de Egresos
Clasificación Administrativa
Del 1 de Enero AL 31 DE DICIEMBRE DEL 2021</t>
  </si>
  <si>
    <t>Gobierno (Federal/Estatal/Municipal) de Instituto Municipal de Planeación de San Miguel de Allende, Gto.
Estado Analítico del Ejercicio del Presupuesto de Egresos
Clasificación Administrativa
Del 1 de Enero AL 31 DE DICIEMBRE DEL 2021</t>
  </si>
  <si>
    <t>Sector Paraestatal del Gobierno (Federal/Estatal/Municipal) de Instituto Municipal de Planeación de San Miguel de Allende, Gto.
Estado Analítico del Ejercicio del Presupuesto de Egresos
Clasificación Administrativa
Del 1 de Enero AL 31 DE DICIEMBRE DEL 2021</t>
  </si>
  <si>
    <t>Instituto Municipal de Planeación de San Miguel de Allende, Gto.
Estado Análitico del Ejercicio del Presupuesto de Egresos
Clasificación Funcional (Finalidad y Función)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</si>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</sst>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1" fillId="0" borderId="12" xfId="8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76</xdr:row>
      <xdr:rowOff>47630</xdr:rowOff>
    </xdr:from>
    <xdr:to>
      <xdr:col>6</xdr:col>
      <xdr:colOff>950752</xdr:colOff>
      <xdr:row>89</xdr:row>
      <xdr:rowOff>54908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DC74499-EDBB-4452-849E-B76AEDE88B80}"/>
            </a:ext>
          </a:extLst>
        </xdr:cNvPr>
        <xdr:cNvGrpSpPr/>
      </xdr:nvGrpSpPr>
      <xdr:grpSpPr>
        <a:xfrm>
          <a:off x="1666875" y="11560974"/>
          <a:ext cx="7487283" cy="1888465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346913C-AB06-4A41-8BC7-6BCD88912E48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6DE5730-F814-4C86-B075-C09DACDDA082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15</xdr:row>
      <xdr:rowOff>28575</xdr:rowOff>
    </xdr:from>
    <xdr:to>
      <xdr:col>6</xdr:col>
      <xdr:colOff>953133</xdr:colOff>
      <xdr:row>28</xdr:row>
      <xdr:rowOff>40615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1F64978-528C-441D-8F34-2C51224C6EA1}"/>
            </a:ext>
          </a:extLst>
        </xdr:cNvPr>
        <xdr:cNvGrpSpPr/>
      </xdr:nvGrpSpPr>
      <xdr:grpSpPr>
        <a:xfrm>
          <a:off x="536849" y="2578207"/>
          <a:ext cx="7385616" cy="1716935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3382F71-DECF-4061-BA08-5033264BC457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6124766-F7E3-49CB-BA43-A35F8B501861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809622</xdr:colOff>
      <xdr:row>51</xdr:row>
      <xdr:rowOff>11912</xdr:rowOff>
    </xdr:from>
    <xdr:to>
      <xdr:col>6</xdr:col>
      <xdr:colOff>629280</xdr:colOff>
      <xdr:row>64</xdr:row>
      <xdr:rowOff>19190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9F085DA-B056-4443-81CE-5C60CA6E3A43}"/>
            </a:ext>
          </a:extLst>
        </xdr:cNvPr>
        <xdr:cNvGrpSpPr/>
      </xdr:nvGrpSpPr>
      <xdr:grpSpPr>
        <a:xfrm>
          <a:off x="958994" y="8802605"/>
          <a:ext cx="7380830" cy="1692467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92DAF63-B927-4BED-82AB-D8644480EAED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541DA7A-D9D3-4127-9B9D-B0438D41016A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1439333</xdr:colOff>
      <xdr:row>41</xdr:row>
      <xdr:rowOff>42332</xdr:rowOff>
    </xdr:from>
    <xdr:to>
      <xdr:col>6</xdr:col>
      <xdr:colOff>967950</xdr:colOff>
      <xdr:row>50</xdr:row>
      <xdr:rowOff>43388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14E9632-9E96-4EB2-93DC-8954757BCD45}"/>
            </a:ext>
          </a:extLst>
        </xdr:cNvPr>
        <xdr:cNvGrpSpPr/>
      </xdr:nvGrpSpPr>
      <xdr:grpSpPr>
        <a:xfrm>
          <a:off x="1692045" y="6057270"/>
          <a:ext cx="7383694" cy="1176622"/>
          <a:chOff x="-270215" y="8087156"/>
          <a:chExt cx="7487817" cy="782352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6900760-AD64-4991-BD73-9B637C88ACF6}"/>
              </a:ext>
            </a:extLst>
          </xdr:cNvPr>
          <xdr:cNvSpPr txBox="1"/>
        </xdr:nvSpPr>
        <xdr:spPr>
          <a:xfrm>
            <a:off x="4299256" y="8087156"/>
            <a:ext cx="2918346" cy="7701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66A0FCF-70E2-48BB-A961-4CBEA6E1505B}"/>
              </a:ext>
            </a:extLst>
          </xdr:cNvPr>
          <xdr:cNvSpPr txBox="1"/>
        </xdr:nvSpPr>
        <xdr:spPr>
          <a:xfrm>
            <a:off x="-270215" y="8087832"/>
            <a:ext cx="3153282" cy="7816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view="pageBreakPreview" zoomScale="80" zoomScaleNormal="100" zoomScaleSheetLayoutView="80" workbookViewId="0">
      <selection activeCell="B21" sqref="B2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2.1640625" style="1" customWidth="1"/>
    <col min="10" max="16384" width="12" style="1"/>
  </cols>
  <sheetData>
    <row r="1" spans="1:8" ht="50.1" customHeight="1" x14ac:dyDescent="0.2">
      <c r="A1" s="53" t="s">
        <v>134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3290836.78</v>
      </c>
      <c r="D5" s="14">
        <f>SUM(D6:D12)</f>
        <v>533934.5</v>
      </c>
      <c r="E5" s="14">
        <f>C5+D5</f>
        <v>3824771.28</v>
      </c>
      <c r="F5" s="14">
        <f>SUM(F6:F12)</f>
        <v>3087756.2299999995</v>
      </c>
      <c r="G5" s="14">
        <f>SUM(G6:G12)</f>
        <v>3087756.2299999995</v>
      </c>
      <c r="H5" s="14">
        <f>E5-F5</f>
        <v>737015.05000000028</v>
      </c>
    </row>
    <row r="6" spans="1:8" x14ac:dyDescent="0.2">
      <c r="A6" s="49">
        <v>1100</v>
      </c>
      <c r="B6" s="11" t="s">
        <v>76</v>
      </c>
      <c r="C6" s="15">
        <v>2620892.04</v>
      </c>
      <c r="D6" s="15">
        <v>35982.65</v>
      </c>
      <c r="E6" s="15">
        <f t="shared" ref="E6:E69" si="0">C6+D6</f>
        <v>2656874.69</v>
      </c>
      <c r="F6" s="15">
        <v>2657244.4</v>
      </c>
      <c r="G6" s="15">
        <v>2657244.4</v>
      </c>
      <c r="H6" s="15">
        <f t="shared" ref="H6:H69" si="1">E6-F6</f>
        <v>-369.70999999996275</v>
      </c>
    </row>
    <row r="7" spans="1:8" x14ac:dyDescent="0.2">
      <c r="A7" s="49">
        <v>1200</v>
      </c>
      <c r="B7" s="11" t="s">
        <v>77</v>
      </c>
      <c r="C7" s="15">
        <v>285747.36</v>
      </c>
      <c r="D7" s="15">
        <v>-132622.96</v>
      </c>
      <c r="E7" s="15">
        <f t="shared" si="0"/>
        <v>153124.4</v>
      </c>
      <c r="F7" s="15">
        <v>4305.7299999999996</v>
      </c>
      <c r="G7" s="15">
        <v>4305.7299999999996</v>
      </c>
      <c r="H7" s="15">
        <f t="shared" si="1"/>
        <v>148818.66999999998</v>
      </c>
    </row>
    <row r="8" spans="1:8" x14ac:dyDescent="0.2">
      <c r="A8" s="49">
        <v>1300</v>
      </c>
      <c r="B8" s="11" t="s">
        <v>78</v>
      </c>
      <c r="C8" s="15">
        <v>330304.21000000002</v>
      </c>
      <c r="D8" s="15">
        <v>10574.81</v>
      </c>
      <c r="E8" s="15">
        <f t="shared" si="0"/>
        <v>340879.02</v>
      </c>
      <c r="F8" s="15">
        <v>291620.59000000003</v>
      </c>
      <c r="G8" s="15">
        <v>291620.59000000003</v>
      </c>
      <c r="H8" s="15">
        <f t="shared" si="1"/>
        <v>49258.429999999993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53893.17</v>
      </c>
      <c r="D10" s="15">
        <v>620000</v>
      </c>
      <c r="E10" s="15">
        <f t="shared" si="0"/>
        <v>673893.17</v>
      </c>
      <c r="F10" s="15">
        <v>134585.51</v>
      </c>
      <c r="G10" s="15">
        <v>134585.51</v>
      </c>
      <c r="H10" s="15">
        <f t="shared" si="1"/>
        <v>539307.66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349197.62</v>
      </c>
      <c r="D13" s="15">
        <f>SUM(D14:D22)</f>
        <v>116611.96000000002</v>
      </c>
      <c r="E13" s="15">
        <f t="shared" si="0"/>
        <v>465809.58</v>
      </c>
      <c r="F13" s="15">
        <f>SUM(F14:F22)</f>
        <v>84423.62</v>
      </c>
      <c r="G13" s="15">
        <f>SUM(G14:G22)</f>
        <v>84423.62</v>
      </c>
      <c r="H13" s="15">
        <f t="shared" si="1"/>
        <v>381385.96</v>
      </c>
    </row>
    <row r="14" spans="1:8" x14ac:dyDescent="0.2">
      <c r="A14" s="49">
        <v>2100</v>
      </c>
      <c r="B14" s="11" t="s">
        <v>81</v>
      </c>
      <c r="C14" s="15">
        <v>302197.62</v>
      </c>
      <c r="D14" s="15">
        <v>-182208.05</v>
      </c>
      <c r="E14" s="15">
        <f t="shared" si="0"/>
        <v>119989.57</v>
      </c>
      <c r="F14" s="15">
        <v>53095.8</v>
      </c>
      <c r="G14" s="15">
        <v>53095.8</v>
      </c>
      <c r="H14" s="15">
        <f t="shared" si="1"/>
        <v>66893.77</v>
      </c>
    </row>
    <row r="15" spans="1:8" x14ac:dyDescent="0.2">
      <c r="A15" s="49">
        <v>2200</v>
      </c>
      <c r="B15" s="11" t="s">
        <v>82</v>
      </c>
      <c r="C15" s="15">
        <v>9000</v>
      </c>
      <c r="D15" s="15">
        <v>9000</v>
      </c>
      <c r="E15" s="15">
        <f t="shared" si="0"/>
        <v>18000</v>
      </c>
      <c r="F15" s="15">
        <v>3198.82</v>
      </c>
      <c r="G15" s="15">
        <v>3198.82</v>
      </c>
      <c r="H15" s="15">
        <f t="shared" si="1"/>
        <v>14801.18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216040.01</v>
      </c>
      <c r="E18" s="15">
        <f t="shared" si="0"/>
        <v>216040.01</v>
      </c>
      <c r="F18" s="15">
        <v>6360.02</v>
      </c>
      <c r="G18" s="15">
        <v>6360.02</v>
      </c>
      <c r="H18" s="15">
        <f t="shared" si="1"/>
        <v>209679.99000000002</v>
      </c>
    </row>
    <row r="19" spans="1:8" x14ac:dyDescent="0.2">
      <c r="A19" s="49">
        <v>2600</v>
      </c>
      <c r="B19" s="11" t="s">
        <v>86</v>
      </c>
      <c r="C19" s="15">
        <v>0</v>
      </c>
      <c r="D19" s="15">
        <v>48000</v>
      </c>
      <c r="E19" s="15">
        <f t="shared" si="0"/>
        <v>48000</v>
      </c>
      <c r="F19" s="15">
        <v>9000</v>
      </c>
      <c r="G19" s="15">
        <v>9000</v>
      </c>
      <c r="H19" s="15">
        <f t="shared" si="1"/>
        <v>39000</v>
      </c>
    </row>
    <row r="20" spans="1:8" x14ac:dyDescent="0.2">
      <c r="A20" s="49">
        <v>2700</v>
      </c>
      <c r="B20" s="11" t="s">
        <v>87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38000</v>
      </c>
      <c r="D22" s="15">
        <v>25780</v>
      </c>
      <c r="E22" s="15">
        <f t="shared" si="0"/>
        <v>63780</v>
      </c>
      <c r="F22" s="15">
        <v>12768.98</v>
      </c>
      <c r="G22" s="15">
        <v>12768.98</v>
      </c>
      <c r="H22" s="15">
        <f t="shared" si="1"/>
        <v>51011.020000000004</v>
      </c>
    </row>
    <row r="23" spans="1:8" x14ac:dyDescent="0.2">
      <c r="A23" s="48" t="s">
        <v>69</v>
      </c>
      <c r="B23" s="7"/>
      <c r="C23" s="15">
        <f>SUM(C24:C32)</f>
        <v>1263551.3999999999</v>
      </c>
      <c r="D23" s="15">
        <f>SUM(D24:D32)</f>
        <v>1132679.98</v>
      </c>
      <c r="E23" s="15">
        <f t="shared" si="0"/>
        <v>2396231.38</v>
      </c>
      <c r="F23" s="15">
        <f>SUM(F24:F32)</f>
        <v>1500128.9000000001</v>
      </c>
      <c r="G23" s="15">
        <f>SUM(G24:G32)</f>
        <v>1500128.9000000001</v>
      </c>
      <c r="H23" s="15">
        <f t="shared" si="1"/>
        <v>896102.47999999975</v>
      </c>
    </row>
    <row r="24" spans="1:8" x14ac:dyDescent="0.2">
      <c r="A24" s="49">
        <v>3100</v>
      </c>
      <c r="B24" s="11" t="s">
        <v>90</v>
      </c>
      <c r="C24" s="15">
        <v>109500</v>
      </c>
      <c r="D24" s="15">
        <v>47926.57</v>
      </c>
      <c r="E24" s="15">
        <f t="shared" si="0"/>
        <v>157426.57</v>
      </c>
      <c r="F24" s="15">
        <v>73027.56</v>
      </c>
      <c r="G24" s="15">
        <v>73027.56</v>
      </c>
      <c r="H24" s="15">
        <f t="shared" si="1"/>
        <v>84399.010000000009</v>
      </c>
    </row>
    <row r="25" spans="1:8" x14ac:dyDescent="0.2">
      <c r="A25" s="49">
        <v>3200</v>
      </c>
      <c r="B25" s="11" t="s">
        <v>91</v>
      </c>
      <c r="C25" s="15">
        <v>31000</v>
      </c>
      <c r="D25" s="15">
        <v>22798.639999999999</v>
      </c>
      <c r="E25" s="15">
        <f t="shared" si="0"/>
        <v>53798.64</v>
      </c>
      <c r="F25" s="15">
        <v>24190.639999999999</v>
      </c>
      <c r="G25" s="15">
        <v>24190.639999999999</v>
      </c>
      <c r="H25" s="15">
        <f t="shared" si="1"/>
        <v>29608</v>
      </c>
    </row>
    <row r="26" spans="1:8" x14ac:dyDescent="0.2">
      <c r="A26" s="49">
        <v>3300</v>
      </c>
      <c r="B26" s="11" t="s">
        <v>92</v>
      </c>
      <c r="C26" s="15">
        <v>766500</v>
      </c>
      <c r="D26" s="15">
        <v>919557.45</v>
      </c>
      <c r="E26" s="15">
        <f t="shared" si="0"/>
        <v>1686057.45</v>
      </c>
      <c r="F26" s="15">
        <v>1119411.6000000001</v>
      </c>
      <c r="G26" s="15">
        <v>1119411.6000000001</v>
      </c>
      <c r="H26" s="15">
        <f t="shared" si="1"/>
        <v>566645.84999999986</v>
      </c>
    </row>
    <row r="27" spans="1:8" x14ac:dyDescent="0.2">
      <c r="A27" s="49">
        <v>3400</v>
      </c>
      <c r="B27" s="11" t="s">
        <v>93</v>
      </c>
      <c r="C27" s="15">
        <v>69762.149999999994</v>
      </c>
      <c r="D27" s="15">
        <v>0</v>
      </c>
      <c r="E27" s="15">
        <f t="shared" si="0"/>
        <v>69762.149999999994</v>
      </c>
      <c r="F27" s="15">
        <v>28356.69</v>
      </c>
      <c r="G27" s="15">
        <v>28356.69</v>
      </c>
      <c r="H27" s="15">
        <f t="shared" si="1"/>
        <v>41405.459999999992</v>
      </c>
    </row>
    <row r="28" spans="1:8" x14ac:dyDescent="0.2">
      <c r="A28" s="49">
        <v>3500</v>
      </c>
      <c r="B28" s="11" t="s">
        <v>94</v>
      </c>
      <c r="C28" s="15">
        <v>50000</v>
      </c>
      <c r="D28" s="15">
        <v>38977.94</v>
      </c>
      <c r="E28" s="15">
        <f t="shared" si="0"/>
        <v>88977.94</v>
      </c>
      <c r="F28" s="15">
        <v>6521</v>
      </c>
      <c r="G28" s="15">
        <v>6521</v>
      </c>
      <c r="H28" s="15">
        <f t="shared" si="1"/>
        <v>82456.94</v>
      </c>
    </row>
    <row r="29" spans="1:8" x14ac:dyDescent="0.2">
      <c r="A29" s="49">
        <v>3600</v>
      </c>
      <c r="B29" s="11" t="s">
        <v>95</v>
      </c>
      <c r="C29" s="15">
        <v>0</v>
      </c>
      <c r="D29" s="15">
        <v>36239.26</v>
      </c>
      <c r="E29" s="15">
        <f t="shared" si="0"/>
        <v>36239.26</v>
      </c>
      <c r="F29" s="15">
        <v>36239.26</v>
      </c>
      <c r="G29" s="15">
        <v>36239.26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53500</v>
      </c>
      <c r="D30" s="15">
        <v>11300</v>
      </c>
      <c r="E30" s="15">
        <f t="shared" si="0"/>
        <v>64800</v>
      </c>
      <c r="F30" s="15">
        <v>27319.37</v>
      </c>
      <c r="G30" s="15">
        <v>27319.37</v>
      </c>
      <c r="H30" s="15">
        <f t="shared" si="1"/>
        <v>37480.630000000005</v>
      </c>
    </row>
    <row r="31" spans="1:8" x14ac:dyDescent="0.2">
      <c r="A31" s="49">
        <v>3800</v>
      </c>
      <c r="B31" s="11" t="s">
        <v>97</v>
      </c>
      <c r="C31" s="15">
        <v>95000</v>
      </c>
      <c r="D31" s="15">
        <v>52800</v>
      </c>
      <c r="E31" s="15">
        <f t="shared" si="0"/>
        <v>147800</v>
      </c>
      <c r="F31" s="15">
        <v>115267.78</v>
      </c>
      <c r="G31" s="15">
        <v>115267.78</v>
      </c>
      <c r="H31" s="15">
        <f t="shared" si="1"/>
        <v>32532.22</v>
      </c>
    </row>
    <row r="32" spans="1:8" x14ac:dyDescent="0.2">
      <c r="A32" s="49">
        <v>3900</v>
      </c>
      <c r="B32" s="11" t="s">
        <v>19</v>
      </c>
      <c r="C32" s="15">
        <v>88289.25</v>
      </c>
      <c r="D32" s="15">
        <v>3080.12</v>
      </c>
      <c r="E32" s="15">
        <f t="shared" si="0"/>
        <v>91369.37</v>
      </c>
      <c r="F32" s="15">
        <v>69795</v>
      </c>
      <c r="G32" s="15">
        <v>69795</v>
      </c>
      <c r="H32" s="15">
        <f t="shared" si="1"/>
        <v>21574.369999999995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159544.03</v>
      </c>
      <c r="E43" s="15">
        <f t="shared" si="0"/>
        <v>159544.03</v>
      </c>
      <c r="F43" s="15">
        <f>SUM(F44:F52)</f>
        <v>102428</v>
      </c>
      <c r="G43" s="15">
        <f>SUM(G44:G52)</f>
        <v>102428</v>
      </c>
      <c r="H43" s="15">
        <f t="shared" si="1"/>
        <v>57116.03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106975.03</v>
      </c>
      <c r="E44" s="15">
        <f t="shared" si="0"/>
        <v>106975.03</v>
      </c>
      <c r="F44" s="15">
        <v>49859</v>
      </c>
      <c r="G44" s="15">
        <v>49859</v>
      </c>
      <c r="H44" s="15">
        <f t="shared" si="1"/>
        <v>57116.03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52569</v>
      </c>
      <c r="E49" s="15">
        <f t="shared" si="0"/>
        <v>52569</v>
      </c>
      <c r="F49" s="15">
        <v>52569</v>
      </c>
      <c r="G49" s="15">
        <v>52569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4903585.8</v>
      </c>
      <c r="D77" s="17">
        <f t="shared" si="4"/>
        <v>1942770.47</v>
      </c>
      <c r="E77" s="17">
        <f t="shared" si="4"/>
        <v>6846356.2699999996</v>
      </c>
      <c r="F77" s="17">
        <f t="shared" si="4"/>
        <v>4774736.75</v>
      </c>
      <c r="G77" s="17">
        <f t="shared" si="4"/>
        <v>4774736.75</v>
      </c>
      <c r="H77" s="17">
        <f t="shared" si="4"/>
        <v>2071619.52</v>
      </c>
    </row>
    <row r="78" spans="1:8" ht="12.75" x14ac:dyDescent="0.2">
      <c r="B78" s="52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view="pageBreakPreview" zoomScaleNormal="100" zoomScaleSheetLayoutView="100" workbookViewId="0">
      <selection activeCell="B11" sqref="B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.6640625" style="1" customWidth="1"/>
    <col min="10" max="16384" width="12" style="1"/>
  </cols>
  <sheetData>
    <row r="1" spans="1:8" ht="50.1" customHeight="1" x14ac:dyDescent="0.2">
      <c r="A1" s="53" t="s">
        <v>135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4903585.8</v>
      </c>
      <c r="D6" s="50">
        <v>1783226.44</v>
      </c>
      <c r="E6" s="50">
        <f>C6+D6</f>
        <v>6686812.2400000002</v>
      </c>
      <c r="F6" s="50">
        <v>4672308.75</v>
      </c>
      <c r="G6" s="50">
        <v>4672308.75</v>
      </c>
      <c r="H6" s="50">
        <f>E6-F6</f>
        <v>2014503.4900000002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159544.03</v>
      </c>
      <c r="E8" s="50">
        <f>C8+D8</f>
        <v>159544.03</v>
      </c>
      <c r="F8" s="50">
        <v>102428</v>
      </c>
      <c r="G8" s="50">
        <v>102428</v>
      </c>
      <c r="H8" s="50">
        <f>E8-F8</f>
        <v>57116.03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4903585.8</v>
      </c>
      <c r="D16" s="17">
        <f>SUM(D6+D8+D10+D12+D14)</f>
        <v>1942770.47</v>
      </c>
      <c r="E16" s="17">
        <f>SUM(E6+E8+E10+E12+E14)</f>
        <v>6846356.2700000005</v>
      </c>
      <c r="F16" s="17">
        <f t="shared" ref="F16:H16" si="0">SUM(F6+F8+F10+F12+F14)</f>
        <v>4774736.75</v>
      </c>
      <c r="G16" s="17">
        <f t="shared" si="0"/>
        <v>4774736.75</v>
      </c>
      <c r="H16" s="17">
        <f t="shared" si="0"/>
        <v>2071619.5200000003</v>
      </c>
    </row>
    <row r="17" spans="2:2" ht="12.75" x14ac:dyDescent="0.2">
      <c r="B17" s="52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showGridLines="0" view="pageBreakPreview" topLeftCell="A34" zoomScale="80" zoomScaleNormal="100" zoomScaleSheetLayoutView="80" workbookViewId="0">
      <selection activeCell="B39" sqref="B3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9" width="2.1640625" style="1" customWidth="1"/>
    <col min="10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60</v>
      </c>
      <c r="B3" s="59"/>
      <c r="C3" s="53" t="s">
        <v>66</v>
      </c>
      <c r="D3" s="54"/>
      <c r="E3" s="54"/>
      <c r="F3" s="54"/>
      <c r="G3" s="55"/>
      <c r="H3" s="56" t="s">
        <v>65</v>
      </c>
    </row>
    <row r="4" spans="1:8" ht="24.95" customHeight="1" x14ac:dyDescent="0.2">
      <c r="A4" s="60"/>
      <c r="B4" s="61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4903585.8</v>
      </c>
      <c r="D7" s="15">
        <v>1942770.47</v>
      </c>
      <c r="E7" s="15">
        <f>C7+D7</f>
        <v>6846356.2699999996</v>
      </c>
      <c r="F7" s="15">
        <v>4774736.75</v>
      </c>
      <c r="G7" s="15">
        <v>4774736.75</v>
      </c>
      <c r="H7" s="15">
        <f>E7-F7</f>
        <v>2071619.5199999996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4903585.8</v>
      </c>
      <c r="D16" s="23">
        <f t="shared" si="2"/>
        <v>1942770.47</v>
      </c>
      <c r="E16" s="23">
        <f t="shared" si="2"/>
        <v>6846356.2699999996</v>
      </c>
      <c r="F16" s="23">
        <f t="shared" si="2"/>
        <v>4774736.75</v>
      </c>
      <c r="G16" s="23">
        <f t="shared" si="2"/>
        <v>4774736.75</v>
      </c>
      <c r="H16" s="23">
        <f t="shared" si="2"/>
        <v>2071619.5199999996</v>
      </c>
    </row>
    <row r="19" spans="1:8" ht="45" customHeight="1" x14ac:dyDescent="0.2">
      <c r="A19" s="53" t="s">
        <v>138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60</v>
      </c>
      <c r="B21" s="59"/>
      <c r="C21" s="53" t="s">
        <v>66</v>
      </c>
      <c r="D21" s="54"/>
      <c r="E21" s="54"/>
      <c r="F21" s="54"/>
      <c r="G21" s="55"/>
      <c r="H21" s="56" t="s">
        <v>65</v>
      </c>
    </row>
    <row r="22" spans="1:8" ht="22.5" x14ac:dyDescent="0.2">
      <c r="A22" s="60"/>
      <c r="B22" s="61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7"/>
    </row>
    <row r="23" spans="1:8" x14ac:dyDescent="0.2">
      <c r="A23" s="62"/>
      <c r="B23" s="63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3" t="s">
        <v>139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60</v>
      </c>
      <c r="B34" s="59"/>
      <c r="C34" s="53" t="s">
        <v>66</v>
      </c>
      <c r="D34" s="54"/>
      <c r="E34" s="54"/>
      <c r="F34" s="54"/>
      <c r="G34" s="55"/>
      <c r="H34" s="56" t="s">
        <v>65</v>
      </c>
    </row>
    <row r="35" spans="1:8" ht="22.5" x14ac:dyDescent="0.2">
      <c r="A35" s="60"/>
      <c r="B35" s="61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7"/>
    </row>
    <row r="36" spans="1:8" x14ac:dyDescent="0.2">
      <c r="A36" s="62"/>
      <c r="B36" s="63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ht="12.75" x14ac:dyDescent="0.2">
      <c r="B53" s="52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view="pageBreakPreview" topLeftCell="A22" zoomScale="90" zoomScaleNormal="100" zoomScaleSheetLayoutView="90" workbookViewId="0">
      <selection activeCell="F36" sqref="F3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9" width="2.5" style="3" customWidth="1"/>
    <col min="10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4.9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4903585.8</v>
      </c>
      <c r="D6" s="15">
        <f t="shared" si="0"/>
        <v>1942770.47</v>
      </c>
      <c r="E6" s="15">
        <f t="shared" si="0"/>
        <v>6846356.2699999996</v>
      </c>
      <c r="F6" s="15">
        <f t="shared" si="0"/>
        <v>4774736.75</v>
      </c>
      <c r="G6" s="15">
        <f t="shared" si="0"/>
        <v>4774736.75</v>
      </c>
      <c r="H6" s="15">
        <f t="shared" si="0"/>
        <v>2071619.5199999996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4903585.8</v>
      </c>
      <c r="D9" s="15">
        <v>1942770.47</v>
      </c>
      <c r="E9" s="15">
        <f t="shared" si="1"/>
        <v>6846356.2699999996</v>
      </c>
      <c r="F9" s="15">
        <v>4774736.75</v>
      </c>
      <c r="G9" s="15">
        <v>4774736.75</v>
      </c>
      <c r="H9" s="15">
        <f t="shared" si="2"/>
        <v>2071619.5199999996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4903585.8</v>
      </c>
      <c r="D42" s="23">
        <f t="shared" si="12"/>
        <v>1942770.47</v>
      </c>
      <c r="E42" s="23">
        <f t="shared" si="12"/>
        <v>6846356.2699999996</v>
      </c>
      <c r="F42" s="23">
        <f t="shared" si="12"/>
        <v>4774736.75</v>
      </c>
      <c r="G42" s="23">
        <f t="shared" si="12"/>
        <v>4774736.75</v>
      </c>
      <c r="H42" s="23">
        <f t="shared" si="12"/>
        <v>2071619.5199999996</v>
      </c>
    </row>
    <row r="43" spans="1:8" ht="12.75" x14ac:dyDescent="0.2">
      <c r="A43" s="37"/>
      <c r="B43" s="52" t="s">
        <v>141</v>
      </c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2022-01-19T17:14:24Z</cp:lastPrinted>
  <dcterms:created xsi:type="dcterms:W3CDTF">2014-02-10T03:37:14Z</dcterms:created>
  <dcterms:modified xsi:type="dcterms:W3CDTF">2022-01-19T17:15:06Z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