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51818EDF-0A30-4ED7-B1F0-4F0D59B445F5}" xr6:coauthVersionLast="45" xr6:coauthVersionMax="45" xr10:uidLastSave="{00000000-0000-0000-0000-000000000000}"/>
  <bookViews>
    <workbookView xWindow="-120" yWindow="-120" windowWidth="20730" windowHeight="11040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Area" localSheetId="7">EFE!$A$1:$E$137</definedName>
    <definedName name="_xlnm.Print_Area" localSheetId="11">Memoria!$A$1:$J$60</definedName>
    <definedName name="_xlnm.Print_Area" localSheetId="0">'Notas a los Edos Financieros'!$A$1:$E$55</definedName>
  </definedName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<sst xmlns="http://schemas.openxmlformats.org/spreadsheetml/2006/main" count="936" uniqueCount="664">
  <si>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</si>
  <si>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</si>
  <si>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</si>
  <si>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</si>
  <si>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</si>
  <si>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</si>
  <si>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</si>
  <si>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</si>
  <si>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</si>
  <si>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</si>
  <si>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</si>
  <si>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</si>
  <si>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</si>
  <si>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</si>
  <si>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</si>
  <si>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</si>
  <si>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</si>
  <si>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</si>
  <si>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</si>
  <si>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</si>
  <si>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</si>
  <si>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</si>
  <si>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</si>
  <si>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</si>
  <si>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</si>
  <si>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</si>
  <si>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</si>
  <si>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</si>
  <si>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</si>
  <si>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</si>
  <si>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</si>
  <si>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</si>
  <si>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</si>
  <si>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</si>
  <si>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</si>
  <si>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</si>
  <si>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</si>
  <si>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</si>
  <si>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</si>
  <si>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</si>
  <si>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</si>
  <si>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</si>
  <si>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</si>
  <si>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</si>
  <si>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</si>
  <si>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</si>
  <si>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</si>
  <si>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</si>
  <si>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</si>
  <si>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</si>
  <si>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</si>
  <si>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</si>
  <si>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</si>
  <si>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</si>
  <si>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</si>
  <si>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</si>
  <si>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</si>
  <si>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</si>
  <si>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</si>
  <si>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</si>
  <si>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</si>
  <si>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</si>
  <si>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</si>
  <si>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</si>
  <si>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</si>
  <si>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</si>
  <si>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</si>
  <si>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</si>
  <si>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</si>
  <si>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</si>
  <si>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</si>
  <si>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</si>
  <si>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</si>
  <si>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</si>
  <si>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</si>
  <si>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</si>
  <si>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</si>
  <si>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</si>
  <si>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</si>
  <si>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</si>
  <si>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</si>
  <si>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</si>
  <si>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</si>
  <si>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</si>
  <si>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</si>
  <si>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</si>
  <si>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</si>
  <si>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</si>
  <si>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</si>
  <si>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</si>
  <si>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</si>
  <si>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</si>
  <si>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</si>
  <si>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</si>
  <si>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</si>
  <si>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</si>
  <si>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</si>
  <si>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</si>
  <si>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</si>
  <si>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</si>
  <si>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</si>
  <si>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</si>
  <si>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</si>
  <si>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</si>
  <si>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</si>
  <si>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</si>
  <si>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</si>
  <si>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</si>
  <si>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</si>
  <si>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</si>
  <si>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</si>
  <si>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</si>
  <si>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</si>
  <si>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</si>
  <si>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</si>
  <si>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</si>
  <si>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</si>
  <si>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</si>
  <si>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</si>
  <si>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</si>
  <si>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</si>
  <si>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</si>
  <si>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</si>
  <si>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</si>
  <si>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</si>
  <si>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</si>
  <si>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</si>
  <si>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</si>
  <si>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</si>
  <si>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</si>
  <si>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</si>
  <si>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</si>
  <si>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</si>
  <si>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</si>
  <si>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</si>
  <si>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</si>
  <si>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</si>
  <si>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</si>
  <si>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</si>
  <si>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</si>
  <si>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</si>
  <si>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</si>
  <si>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</si>
  <si>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</si>
  <si>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</si>
  <si>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</si>
  <si>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</si>
  <si>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</si>
  <si>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</si>
  <si>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</si>
  <si>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</si>
  <si>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</si>
  <si>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</si>
  <si>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</si>
  <si>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</si>
  <si>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</si>
  <si>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</si>
  <si>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</si>
  <si>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</si>
  <si>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</si>
  <si>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</si>
  <si>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</si>
  <si>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</si>
  <si>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</si>
  <si>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</si>
  <si>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</si>
  <si>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</si>
  <si>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</si>
  <si>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</si>
  <si>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</si>
  <si>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</si>
  <si>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</si>
  <si>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</si>
  <si>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</si>
  <si>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</si>
  <si>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</si>
  <si>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</si>
  <si>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</si>
  <si>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</si>
  <si>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</si>
  <si>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</si>
  <si>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</si>
  <si>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</si>
  <si>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</si>
  <si>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</si>
  <si>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</si>
  <si>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</si>
  <si>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</si>
  <si>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</si>
  <si>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</si>
  <si>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</si>
  <si>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</si>
  <si>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</si>
  <si>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</si>
  <si>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</si>
  <si>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</si>
  <si>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</si>
  <si>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</si>
  <si>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</si>
  <si>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</si>
  <si>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</si>
  <si>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</si>
  <si>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</si>
  <si>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</si>
  <si>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</si>
  <si>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</si>
  <si>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</si>
  <si>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</si>
  <si>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</si>
  <si>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</si>
  <si>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</si>
  <si>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</si>
  <si>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</si>
  <si>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</si>
  <si>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</si>
  <si>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</si>
  <si>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</si>
  <si>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</si>
  <si>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</si>
  <si>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</si>
  <si>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</si>
  <si>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</si>
  <si>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</si>
  <si>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</si>
  <si>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</si>
  <si>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</si>
  <si>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</si>
  <si>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</si>
  <si>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</si>
  <si>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</si>
  <si>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</si>
  <si>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</si>
  <si>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</si>
  <si>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</si>
  <si>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</si>
  <si>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</si>
  <si>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</si>
  <si>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</si>
  <si>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</si>
  <si>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</si>
  <si>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</si>
  <si>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</si>
  <si>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</si>
  <si>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</si>
  <si>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</si>
  <si>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</si>
  <si>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</si>
  <si>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</si>
  <si>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</si>
  <si>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</si>
  <si>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</si>
  <si>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</si>
  <si>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</si>
  <si>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</si>
  <si>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</si>
  <si>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</si>
  <si>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</si>
  <si>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</si>
  <si>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</si>
  <si>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</si>
  <si>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</si>
  <si>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</si>
  <si>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</si>
  <si>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</si>
  <si>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</si>
  <si>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</si>
  <si>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</si>
  <si>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</si>
  <si>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</si>
  <si>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</si>
  <si>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</si>
  <si>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</si>
  <si>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</si>
  <si>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</si>
  <si>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</si>
  <si>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</si>
  <si>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</si>
  <si>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</si>
  <si>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</si>
  <si>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</si>
  <si>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</si>
  <si>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</si>
  <si>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</si>
  <si>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</si>
  <si>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</si>
  <si>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</si>
  <si>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</si>
  <si>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</si>
  <si>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</si>
  <si>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</si>
  <si>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</si>
  <si>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</si>
  <si>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</si>
  <si>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</si>
  <si>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</si>
  <si>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</si>
  <si>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</si>
  <si>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</si>
  <si>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</si>
  <si>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</si>
  <si>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</si>
  <si>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</si>
  <si>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</si>
  <si>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</si>
  <si>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</si>
  <si>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</si>
  <si>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</si>
  <si>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</si>
  <si>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</si>
  <si>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</si>
  <si>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</si>
  <si>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</si>
  <si>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</si>
  <si>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</si>
  <si>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</si>
  <si>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</si>
  <si>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</si>
  <si>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</si>
  <si>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</si>
  <si>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</si>
  <si>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</si>
  <si>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</si>
  <si>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</si>
  <si>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</si>
  <si>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</si>
  <si>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</si>
  <si>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</si>
  <si>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</si>
  <si>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</si>
  <si>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</si>
  <si>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</si>
  <si>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</si>
  <si>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</si>
  <si>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</si>
  <si>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</si>
  <si>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</si>
  <si>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</si>
  <si>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</si>
  <si>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</si>
  <si>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</si>
  <si>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</si>
  <si>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</si>
  <si>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</si>
  <si>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</si>
  <si>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</si>
  <si>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</si>
  <si>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</si>
  <si>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</si>
  <si>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</si>
  <si>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</si>
  <si>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</si>
  <si>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</si>
  <si>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</si>
  <si>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</si>
  <si>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</si>
  <si>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</si>
  <si>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</si>
  <si>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</si>
  <si>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</si>
  <si>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</si>
  <si>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</si>
  <si>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</si>
  <si>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</si>
  <si>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</si>
  <si>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</si>
  <si>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</si>
  <si>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</si>
  <si>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</si>
  <si>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</si>
  <si>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</si>
  <si>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</si>
  <si>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</si>
  <si>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</si>
  <si>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</si>
  <si>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</si>
  <si>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</si>
  <si>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</si>
  <si>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</si>
  <si>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</si>
  <si>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</si>
  <si>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</si>
  <si>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</si>
  <si>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</si>
  <si>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</si>
  <si>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</si>
  <si>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</si>
  <si>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</si>
  <si>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</si>
  <si>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</si>
  <si>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</si>
  <si>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</si>
  <si>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</si>
  <si>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</si>
  <si>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</si>
  <si>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</si>
  <si>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</si>
  <si>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</si>
  <si>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</si>
  <si>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</si>
  <si>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</si>
  <si>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</si>
  <si>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</si>
  <si>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</si>
  <si>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</si>
  <si>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</si>
  <si>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</si>
  <si>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</si>
  <si>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</si>
  <si>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</si>
  <si>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</si>
  <si>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</si>
  <si>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</si>
  <si>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</si>
  <si>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</si>
  <si>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</si>
  <si>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</si>
  <si>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</si>
  <si>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</si>
  <si>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</si>
  <si>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</si>
  <si>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</si>
  <si>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</si>
  <si>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</si>
  <si>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</si>
  <si>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</si>
  <si>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</si>
  <si>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</si>
  <si>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</si>
  <si>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</si>
  <si>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</si>
  <si>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</si>
  <si>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</si>
  <si>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</si>
  <si>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</si>
  <si>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</si>
  <si>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</si>
  <si>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</si>
  <si>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</si>
  <si>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</si>
  <si>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</si>
  <si>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</si>
  <si>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</si>
  <si>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</si>
  <si>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</si>
  <si>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</si>
  <si>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</si>
  <si>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</si>
  <si>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</si>
  <si>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</si>
  <si>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</si>
  <si>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</si>
  <si>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</si>
  <si>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</si>
  <si>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</si>
  <si>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</si>
  <si>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</si>
  <si>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</si>
  <si>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</si>
  <si>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</si>
  <si>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</si>
  <si>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</si>
  <si>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</si>
  <si>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</si>
  <si>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</si>
  <si>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</si>
  <si>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</si>
  <si>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</si>
  <si>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</si>
  <si>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</si>
  <si>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</si>
  <si>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</si>
  <si>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</si>
  <si>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</si>
  <si>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</si>
  <si>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</si>
  <si>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</si>
  <si>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</si>
  <si>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</si>
  <si>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</si>
  <si>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</si>
  <si>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</si>
  <si>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</si>
  <si>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</si>
  <si>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</si>
  <si>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</si>
  <si>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</si>
  <si>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</si>
  <si>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</si>
  <si>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</si>
  <si>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</si>
  <si>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</si>
  <si>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</si>
  <si>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</si>
  <si>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</si>
  <si>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</si>
  <si>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</si>
  <si>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</si>
  <si>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</si>
  <si>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</si>
  <si>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</si>
  <si>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</si>
  <si>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</si>
  <si>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</si>
  <si>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</si>
  <si>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</si>
  <si>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</si>
  <si>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</si>
  <si>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</si>
  <si>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</si>
  <si>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</si>
  <si>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</si>
  <si>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</si>
  <si>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</si>
  <si>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</si>
  <si>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</si>
  <si>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</si>
  <si>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</si>
  <si>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</si>
  <si>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</si>
  <si>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</si>
  <si>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</si>
  <si>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</si>
  <si>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</si>
  <si>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</si>
  <si>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</si>
  <si>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</si>
  <si>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</si>
  <si>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</si>
  <si>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</si>
  <si>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</si>
  <si>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</si>
  <si>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</si>
  <si>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</si>
  <si>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</si>
  <si>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</si>
  <si>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</si>
  <si>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</si>
  <si>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</si>
  <si>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</si>
  <si>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</si>
  <si>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</si>
  <si>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</si>
  <si>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</si>
  <si>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</si>
  <si>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</si>
  <si>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</si>
  <si>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</si>
  <si>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</si>
  <si>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</si>
  <si>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</si>
  <si>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</si>
  <si>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</si>
  <si>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</si>
  <si>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</si>
  <si>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</si>
  <si>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</si>
  <si>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</si>
  <si>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</si>
  <si>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</si>
  <si>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</si>
  <si>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</si>
  <si>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</si>
  <si>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</si>
  <si>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</si>
  <si>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</si>
  <si>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</si>
  <si>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</si>
  <si>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</si>
  <si>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</si>
  <si>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</si>
  <si>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</si>
  <si>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</si>
  <si>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</si>
  <si>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</si>
  <si>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</si>
  <si>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</si>
  <si>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</si>
  <si>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</si>
  <si>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</si>
  <si>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</si>
  <si>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</si>
  <si>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</si>
  <si>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</si>
  <si>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</si>
  <si>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</si>
  <si>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</si>
  <si>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</si>
  <si>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</si>
  <si>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</si>
  <si>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</si>
  <si>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</si>
  <si>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</si>
  <si>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</si>
  <si>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</si>
  <si>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</si>
  <si>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</si>
  <si>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</si>
  <si>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</si>
  <si>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</si>
  <si>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</si>
  <si>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</si>
  <si>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</si>
  <si>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</si>
  <si>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</si>
  <si>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</si>
  <si>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</si>
  <si>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</si>
  <si>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</si>
  <si>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</si>
  <si>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</si>
  <si>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</si>
  <si>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</si>
  <si>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</si>
  <si>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</si>
  <si>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</si>
  <si>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</si>
  <si>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</si>
  <si>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</si>
  <si>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</si>
  <si>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</si>
  <si>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</si>
  <si>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</si>
  <si>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</si>
  <si>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</si>
  <si>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</si>
  <si>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</si>
  <si>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</si>
  <si>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</si>
  <si>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</si>
  <si>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</si>
  <si>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</si>
  <si>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</si>
  <si>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</si>
  <si>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</si>
  <si>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</si>
  <si>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</si>
  <si>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</si>
  <si>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</si>
  <si>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</si>
  <si>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</si>
  <si>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</si>
  <si>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</si>
  <si>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</si>
  <si>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</si>
  <si>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</si>
  <si>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</si>
  <si>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</si>
  <si>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</si>
  <si>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</si>
  <si>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</si>
  <si>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</si>
  <si>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</si>
  <si>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</si>
  <si>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</si>
  <si>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</si>
  <si>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</si>
  <si>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</si>
  <si>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</si>
  <si>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</si>
  <si>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</si>
  <si>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</si>
  <si>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</si>
  <si>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Planeación de San Miguel de Allende, Gto.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</si>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</sst>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8" fillId="0" borderId="0" xfId="10" applyFont="1" applyAlignment="1">
      <alignment horizontal="left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40</xdr:row>
      <xdr:rowOff>133350</xdr:rowOff>
    </xdr:from>
    <xdr:to>
      <xdr:col>3</xdr:col>
      <xdr:colOff>318543</xdr:colOff>
      <xdr:row>53</xdr:row>
      <xdr:rowOff>125483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2B06229-448C-4C2A-A52E-984F5615FB5B}"/>
            </a:ext>
          </a:extLst>
        </xdr:cNvPr>
        <xdr:cNvGrpSpPr/>
      </xdr:nvGrpSpPr>
      <xdr:grpSpPr>
        <a:xfrm>
          <a:off x="742950" y="627697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80F63A3-0E82-4DB2-A738-1A7A0BAD86D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4AEEA98-9C9B-4133-98EB-F483130FA3D3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2875469</xdr:colOff>
      <xdr:row>148</xdr:row>
      <xdr:rowOff>125796</xdr:rowOff>
    </xdr:from>
    <xdr:to>
      <xdr:col>5</xdr:col>
      <xdr:colOff>1059656</xdr:colOff>
      <xdr:row>161</xdr:row>
      <xdr:rowOff>115773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1515288-A9F9-45E9-97A7-260D395745E2}"/>
            </a:ext>
          </a:extLst>
        </xdr:cNvPr>
        <xdr:cNvGrpSpPr/>
      </xdr:nvGrpSpPr>
      <xdr:grpSpPr>
        <a:xfrm>
          <a:off x="3542219" y="21557046"/>
          <a:ext cx="6732875" cy="1847352"/>
          <a:chOff x="-270215" y="8086100"/>
          <a:chExt cx="67041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C836FB3-069E-45FF-862C-E02BDAA95C65}"/>
              </a:ext>
            </a:extLst>
          </xdr:cNvPr>
          <xdr:cNvSpPr txBox="1"/>
        </xdr:nvSpPr>
        <xdr:spPr>
          <a:xfrm>
            <a:off x="3259077" y="8086100"/>
            <a:ext cx="3174810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8E7C4FB-D97E-4987-9583-30C3A01D916C}"/>
              </a:ext>
            </a:extLst>
          </xdr:cNvPr>
          <xdr:cNvSpPr txBox="1"/>
        </xdr:nvSpPr>
        <xdr:spPr>
          <a:xfrm>
            <a:off x="-270215" y="8087832"/>
            <a:ext cx="289852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5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105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105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105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5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105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5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105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105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215</xdr:row>
      <xdr:rowOff>133350</xdr:rowOff>
    </xdr:from>
    <xdr:to>
      <xdr:col>3</xdr:col>
      <xdr:colOff>42318</xdr:colOff>
      <xdr:row>228</xdr:row>
      <xdr:rowOff>135008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CAA7B29-54A6-4122-B929-C6A5EB475B40}"/>
            </a:ext>
          </a:extLst>
        </xdr:cNvPr>
        <xdr:cNvGrpSpPr/>
      </xdr:nvGrpSpPr>
      <xdr:grpSpPr>
        <a:xfrm>
          <a:off x="1314450" y="33137475"/>
          <a:ext cx="64335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D030A50-BB83-4EF6-A448-BC5D7B79D03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B0B9BF6-8B96-4790-9CAA-D9808EB514DA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133350</xdr:rowOff>
    </xdr:from>
    <xdr:to>
      <xdr:col>4</xdr:col>
      <xdr:colOff>160851</xdr:colOff>
      <xdr:row>40</xdr:row>
      <xdr:rowOff>60925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55EDC6E-C3E9-4472-8555-7DF91D546409}"/>
            </a:ext>
          </a:extLst>
        </xdr:cNvPr>
        <xdr:cNvGrpSpPr/>
      </xdr:nvGrpSpPr>
      <xdr:grpSpPr>
        <a:xfrm>
          <a:off x="666750" y="4271433"/>
          <a:ext cx="6002851" cy="2001909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1BB7AB7-4B75-4D7E-8B66-E6A85ED0300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FBAC3FB-3947-4C29-8DF6-A9E8A19C93A1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121</xdr:row>
      <xdr:rowOff>137587</xdr:rowOff>
    </xdr:from>
    <xdr:to>
      <xdr:col>3</xdr:col>
      <xdr:colOff>759868</xdr:colOff>
      <xdr:row>134</xdr:row>
      <xdr:rowOff>139246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9218F33-8DE2-4143-BE84-5F40C1AD7366}"/>
            </a:ext>
          </a:extLst>
        </xdr:cNvPr>
        <xdr:cNvGrpSpPr/>
      </xdr:nvGrpSpPr>
      <xdr:grpSpPr>
        <a:xfrm>
          <a:off x="666750" y="18351504"/>
          <a:ext cx="6009201" cy="19278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DEE42E0-3E1F-4082-8FF0-FD68CAE0EB2B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4E80FDA-6836-4C8E-98A6-A15E9352CB84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28575</xdr:rowOff>
    </xdr:from>
    <xdr:to>
      <xdr:col>2</xdr:col>
      <xdr:colOff>941901</xdr:colOff>
      <xdr:row>34</xdr:row>
      <xdr:rowOff>41875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8617F0-F314-46E9-9BD9-B80CA6692833}"/>
            </a:ext>
          </a:extLst>
        </xdr:cNvPr>
        <xdr:cNvGrpSpPr/>
      </xdr:nvGrpSpPr>
      <xdr:grpSpPr>
        <a:xfrm>
          <a:off x="95250" y="3371850"/>
          <a:ext cx="5275776" cy="2032600"/>
          <a:chOff x="-270215" y="8086100"/>
          <a:chExt cx="5264770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A007220-11C1-4C78-B33E-4FE9A50239FD}"/>
              </a:ext>
            </a:extLst>
          </xdr:cNvPr>
          <xdr:cNvSpPr txBox="1"/>
        </xdr:nvSpPr>
        <xdr:spPr>
          <a:xfrm>
            <a:off x="2527182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373DFCD-66DE-47B1-B794-D51B9A9772F4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38</xdr:row>
      <xdr:rowOff>66675</xdr:rowOff>
    </xdr:from>
    <xdr:to>
      <xdr:col>2</xdr:col>
      <xdr:colOff>941901</xdr:colOff>
      <xdr:row>51</xdr:row>
      <xdr:rowOff>51400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6C5F410-37B8-4758-A721-74C7B37AFB77}"/>
            </a:ext>
          </a:extLst>
        </xdr:cNvPr>
        <xdr:cNvGrpSpPr/>
      </xdr:nvGrpSpPr>
      <xdr:grpSpPr>
        <a:xfrm>
          <a:off x="57150" y="5982758"/>
          <a:ext cx="5276834" cy="2101392"/>
          <a:chOff x="-270215" y="8086100"/>
          <a:chExt cx="5264770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A99828A-270F-4A96-9788-41B6E86EA19F}"/>
              </a:ext>
            </a:extLst>
          </xdr:cNvPr>
          <xdr:cNvSpPr txBox="1"/>
        </xdr:nvSpPr>
        <xdr:spPr>
          <a:xfrm>
            <a:off x="2527182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A63F31A-9A06-4204-812E-C4F24C078C25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3559972</xdr:colOff>
      <xdr:row>46</xdr:row>
      <xdr:rowOff>130975</xdr:rowOff>
    </xdr:from>
    <xdr:to>
      <xdr:col>5</xdr:col>
      <xdr:colOff>673353</xdr:colOff>
      <xdr:row>59</xdr:row>
      <xdr:rowOff>132633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48F5F7-DF36-4CEE-9F4F-45E0F4A8B974}"/>
            </a:ext>
          </a:extLst>
        </xdr:cNvPr>
        <xdr:cNvGrpSpPr/>
      </xdr:nvGrpSpPr>
      <xdr:grpSpPr>
        <a:xfrm>
          <a:off x="4226722" y="6988975"/>
          <a:ext cx="6019256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99078FD-85EC-431A-92E6-EEE1CDEA46C6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F025620-6A8B-4909-BAFE-B728D77D9BF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view="pageBreakPreview" zoomScaleNormal="100" zoomScaleSheetLayoutView="100" workbookViewId="0">
      <pane ySplit="5" topLeftCell="A30" activePane="bottomLeft" state="frozen"/>
      <selection activeCell="A14" sqref="A14:B14"/>
      <selection pane="bottomLeft" activeCell="D46" sqref="D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3" t="s">
        <v>662</v>
      </c>
      <c r="B1" s="163"/>
      <c r="C1" s="17"/>
      <c r="D1" s="14" t="s">
        <v>602</v>
      </c>
      <c r="E1" s="15">
        <v>2023</v>
      </c>
    </row>
    <row r="2" spans="1:5" ht="18.95" customHeight="1" x14ac:dyDescent="0.2">
      <c r="A2" s="164" t="s">
        <v>601</v>
      </c>
      <c r="B2" s="164"/>
      <c r="C2" s="36"/>
      <c r="D2" s="14" t="s">
        <v>603</v>
      </c>
      <c r="E2" s="17" t="s">
        <v>608</v>
      </c>
    </row>
    <row r="3" spans="1:5" ht="18.95" customHeight="1" x14ac:dyDescent="0.2">
      <c r="A3" s="165" t="s">
        <v>663</v>
      </c>
      <c r="B3" s="165"/>
      <c r="C3" s="17"/>
      <c r="D3" s="14" t="s">
        <v>604</v>
      </c>
      <c r="E3" s="15">
        <v>2</v>
      </c>
    </row>
    <row r="4" spans="1:5" s="92" customFormat="1" ht="18.95" customHeight="1" x14ac:dyDescent="0.2">
      <c r="A4" s="165" t="s">
        <v>623</v>
      </c>
      <c r="B4" s="165"/>
      <c r="C4" s="165"/>
      <c r="D4" s="165"/>
      <c r="E4" s="165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569</v>
      </c>
      <c r="B24" s="94" t="s">
        <v>304</v>
      </c>
    </row>
    <row r="25" spans="1:2" x14ac:dyDescent="0.2">
      <c r="A25" s="93" t="s">
        <v>570</v>
      </c>
      <c r="B25" s="94" t="s">
        <v>571</v>
      </c>
    </row>
    <row r="26" spans="1:2" s="92" customFormat="1" x14ac:dyDescent="0.2">
      <c r="A26" s="93" t="s">
        <v>572</v>
      </c>
      <c r="B26" s="94" t="s">
        <v>341</v>
      </c>
    </row>
    <row r="27" spans="1:2" x14ac:dyDescent="0.2">
      <c r="A27" s="93" t="s">
        <v>573</v>
      </c>
      <c r="B27" s="94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3" spans="1:2" x14ac:dyDescent="0.2">
      <c r="A43" s="92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view="pageBreakPreview" zoomScaleNormal="100" zoomScaleSheetLayoutView="100" workbookViewId="0">
      <selection activeCell="B8" sqref="B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69" t="s">
        <v>662</v>
      </c>
      <c r="B1" s="170"/>
      <c r="C1" s="171"/>
    </row>
    <row r="2" spans="1:3" s="37" customFormat="1" ht="18" customHeight="1" x14ac:dyDescent="0.25">
      <c r="A2" s="172" t="s">
        <v>613</v>
      </c>
      <c r="B2" s="173"/>
      <c r="C2" s="174"/>
    </row>
    <row r="3" spans="1:3" s="37" customFormat="1" ht="18" customHeight="1" x14ac:dyDescent="0.25">
      <c r="A3" s="172" t="s">
        <v>663</v>
      </c>
      <c r="B3" s="175"/>
      <c r="C3" s="174"/>
    </row>
    <row r="4" spans="1:3" s="40" customFormat="1" ht="18" customHeight="1" x14ac:dyDescent="0.2">
      <c r="A4" s="176" t="s">
        <v>614</v>
      </c>
      <c r="B4" s="177"/>
      <c r="C4" s="178"/>
    </row>
    <row r="5" spans="1:3" s="38" customFormat="1" x14ac:dyDescent="0.2">
      <c r="A5" s="58" t="s">
        <v>521</v>
      </c>
      <c r="B5" s="58"/>
      <c r="C5" s="191">
        <v>3582230.3</v>
      </c>
    </row>
    <row r="6" spans="1:3" x14ac:dyDescent="0.2">
      <c r="A6" s="59"/>
      <c r="B6" s="60"/>
      <c r="C6" s="78"/>
    </row>
    <row r="7" spans="1:3" x14ac:dyDescent="0.2">
      <c r="A7" s="67" t="s">
        <v>522</v>
      </c>
      <c r="B7" s="67"/>
      <c r="C7" s="192">
        <f>SUM(C8:C13)</f>
        <v>0</v>
      </c>
    </row>
    <row r="8" spans="1:3" x14ac:dyDescent="0.2">
      <c r="A8" s="75" t="s">
        <v>523</v>
      </c>
      <c r="B8" s="74" t="s">
        <v>342</v>
      </c>
      <c r="C8" s="193">
        <v>0</v>
      </c>
    </row>
    <row r="9" spans="1:3" x14ac:dyDescent="0.2">
      <c r="A9" s="61" t="s">
        <v>524</v>
      </c>
      <c r="B9" s="62" t="s">
        <v>533</v>
      </c>
      <c r="C9" s="193">
        <v>0</v>
      </c>
    </row>
    <row r="10" spans="1:3" x14ac:dyDescent="0.2">
      <c r="A10" s="61" t="s">
        <v>525</v>
      </c>
      <c r="B10" s="62" t="s">
        <v>350</v>
      </c>
      <c r="C10" s="193">
        <v>0</v>
      </c>
    </row>
    <row r="11" spans="1:3" x14ac:dyDescent="0.2">
      <c r="A11" s="61" t="s">
        <v>526</v>
      </c>
      <c r="B11" s="62" t="s">
        <v>351</v>
      </c>
      <c r="C11" s="193">
        <v>0</v>
      </c>
    </row>
    <row r="12" spans="1:3" x14ac:dyDescent="0.2">
      <c r="A12" s="61" t="s">
        <v>527</v>
      </c>
      <c r="B12" s="62" t="s">
        <v>352</v>
      </c>
      <c r="C12" s="193">
        <v>0</v>
      </c>
    </row>
    <row r="13" spans="1:3" x14ac:dyDescent="0.2">
      <c r="A13" s="63" t="s">
        <v>528</v>
      </c>
      <c r="B13" s="64" t="s">
        <v>529</v>
      </c>
      <c r="C13" s="193">
        <v>0</v>
      </c>
    </row>
    <row r="14" spans="1:3" x14ac:dyDescent="0.2">
      <c r="A14" s="73"/>
      <c r="B14" s="65"/>
      <c r="C14" s="66"/>
    </row>
    <row r="15" spans="1:3" x14ac:dyDescent="0.2">
      <c r="A15" s="67" t="s">
        <v>82</v>
      </c>
      <c r="B15" s="60"/>
      <c r="C15" s="192">
        <f>SUM(C16:C18)</f>
        <v>0</v>
      </c>
    </row>
    <row r="16" spans="1:3" x14ac:dyDescent="0.2">
      <c r="A16" s="68">
        <v>3.1</v>
      </c>
      <c r="B16" s="62" t="s">
        <v>532</v>
      </c>
      <c r="C16" s="193">
        <v>0</v>
      </c>
    </row>
    <row r="17" spans="1:3" x14ac:dyDescent="0.2">
      <c r="A17" s="69">
        <v>3.2</v>
      </c>
      <c r="B17" s="62" t="s">
        <v>530</v>
      </c>
      <c r="C17" s="193">
        <v>0</v>
      </c>
    </row>
    <row r="18" spans="1:3" x14ac:dyDescent="0.2">
      <c r="A18" s="69">
        <v>3.3</v>
      </c>
      <c r="B18" s="64" t="s">
        <v>531</v>
      </c>
      <c r="C18" s="194">
        <v>0</v>
      </c>
    </row>
    <row r="19" spans="1:3" x14ac:dyDescent="0.2">
      <c r="A19" s="59"/>
      <c r="B19" s="70"/>
      <c r="C19" s="71"/>
    </row>
    <row r="20" spans="1:3" x14ac:dyDescent="0.2">
      <c r="A20" s="72" t="s">
        <v>660</v>
      </c>
      <c r="B20" s="72"/>
      <c r="C20" s="191">
        <f>C5+C7-C15</f>
        <v>3582230.3</v>
      </c>
    </row>
    <row r="22" spans="1:3" ht="24" customHeight="1" x14ac:dyDescent="0.2">
      <c r="A22" s="195" t="s">
        <v>625</v>
      </c>
      <c r="B22" s="195"/>
      <c r="C22" s="195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view="pageBreakPreview" zoomScale="90" zoomScaleNormal="100" zoomScaleSheetLayoutView="90" workbookViewId="0">
      <selection activeCell="B34" sqref="B3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79" t="s">
        <v>662</v>
      </c>
      <c r="B1" s="180"/>
      <c r="C1" s="181"/>
    </row>
    <row r="2" spans="1:3" s="41" customFormat="1" ht="18.95" customHeight="1" x14ac:dyDescent="0.25">
      <c r="A2" s="182" t="s">
        <v>615</v>
      </c>
      <c r="B2" s="183"/>
      <c r="C2" s="184"/>
    </row>
    <row r="3" spans="1:3" s="41" customFormat="1" ht="18.95" customHeight="1" x14ac:dyDescent="0.25">
      <c r="A3" s="182" t="s">
        <v>663</v>
      </c>
      <c r="B3" s="185"/>
      <c r="C3" s="184"/>
    </row>
    <row r="4" spans="1:3" s="42" customFormat="1" x14ac:dyDescent="0.2">
      <c r="A4" s="176" t="s">
        <v>614</v>
      </c>
      <c r="B4" s="177"/>
      <c r="C4" s="178"/>
    </row>
    <row r="5" spans="1:3" x14ac:dyDescent="0.2">
      <c r="A5" s="83" t="s">
        <v>534</v>
      </c>
      <c r="B5" s="58"/>
      <c r="C5" s="146">
        <v>2678231.46</v>
      </c>
    </row>
    <row r="6" spans="1:3" x14ac:dyDescent="0.2">
      <c r="A6" s="77"/>
      <c r="B6" s="60"/>
      <c r="C6" s="78"/>
    </row>
    <row r="7" spans="1:3" x14ac:dyDescent="0.2">
      <c r="A7" s="67" t="s">
        <v>535</v>
      </c>
      <c r="B7" s="79"/>
      <c r="C7" s="145">
        <f>SUM(C8:C28)</f>
        <v>15500</v>
      </c>
    </row>
    <row r="8" spans="1:3" x14ac:dyDescent="0.2">
      <c r="A8" s="127">
        <v>2.1</v>
      </c>
      <c r="B8" s="84" t="s">
        <v>370</v>
      </c>
      <c r="C8" s="147">
        <v>0</v>
      </c>
    </row>
    <row r="9" spans="1:3" x14ac:dyDescent="0.2">
      <c r="A9" s="127">
        <v>2.2000000000000002</v>
      </c>
      <c r="B9" s="84" t="s">
        <v>367</v>
      </c>
      <c r="C9" s="147">
        <v>0</v>
      </c>
    </row>
    <row r="10" spans="1:3" x14ac:dyDescent="0.2">
      <c r="A10" s="89">
        <v>2.2999999999999998</v>
      </c>
      <c r="B10" s="76" t="s">
        <v>237</v>
      </c>
      <c r="C10" s="147">
        <v>15500</v>
      </c>
    </row>
    <row r="11" spans="1:3" x14ac:dyDescent="0.2">
      <c r="A11" s="89">
        <v>2.4</v>
      </c>
      <c r="B11" s="76" t="s">
        <v>238</v>
      </c>
      <c r="C11" s="147">
        <v>0</v>
      </c>
    </row>
    <row r="12" spans="1:3" x14ac:dyDescent="0.2">
      <c r="A12" s="89">
        <v>2.5</v>
      </c>
      <c r="B12" s="76" t="s">
        <v>239</v>
      </c>
      <c r="C12" s="147">
        <v>0</v>
      </c>
    </row>
    <row r="13" spans="1:3" x14ac:dyDescent="0.2">
      <c r="A13" s="89">
        <v>2.6</v>
      </c>
      <c r="B13" s="76" t="s">
        <v>240</v>
      </c>
      <c r="C13" s="147">
        <v>0</v>
      </c>
    </row>
    <row r="14" spans="1:3" x14ac:dyDescent="0.2">
      <c r="A14" s="89">
        <v>2.7</v>
      </c>
      <c r="B14" s="76" t="s">
        <v>241</v>
      </c>
      <c r="C14" s="147">
        <v>0</v>
      </c>
    </row>
    <row r="15" spans="1:3" x14ac:dyDescent="0.2">
      <c r="A15" s="89">
        <v>2.8</v>
      </c>
      <c r="B15" s="76" t="s">
        <v>242</v>
      </c>
      <c r="C15" s="147">
        <v>0</v>
      </c>
    </row>
    <row r="16" spans="1:3" x14ac:dyDescent="0.2">
      <c r="A16" s="89">
        <v>2.9</v>
      </c>
      <c r="B16" s="76" t="s">
        <v>244</v>
      </c>
      <c r="C16" s="147">
        <v>0</v>
      </c>
    </row>
    <row r="17" spans="1:3" x14ac:dyDescent="0.2">
      <c r="A17" s="89" t="s">
        <v>536</v>
      </c>
      <c r="B17" s="76" t="s">
        <v>537</v>
      </c>
      <c r="C17" s="147">
        <v>0</v>
      </c>
    </row>
    <row r="18" spans="1:3" x14ac:dyDescent="0.2">
      <c r="A18" s="89" t="s">
        <v>562</v>
      </c>
      <c r="B18" s="76" t="s">
        <v>246</v>
      </c>
      <c r="C18" s="147">
        <v>0</v>
      </c>
    </row>
    <row r="19" spans="1:3" x14ac:dyDescent="0.2">
      <c r="A19" s="89" t="s">
        <v>563</v>
      </c>
      <c r="B19" s="76" t="s">
        <v>538</v>
      </c>
      <c r="C19" s="147">
        <v>0</v>
      </c>
    </row>
    <row r="20" spans="1:3" x14ac:dyDescent="0.2">
      <c r="A20" s="89" t="s">
        <v>564</v>
      </c>
      <c r="B20" s="76" t="s">
        <v>539</v>
      </c>
      <c r="C20" s="147">
        <v>0</v>
      </c>
    </row>
    <row r="21" spans="1:3" x14ac:dyDescent="0.2">
      <c r="A21" s="89" t="s">
        <v>565</v>
      </c>
      <c r="B21" s="76" t="s">
        <v>540</v>
      </c>
      <c r="C21" s="147">
        <v>0</v>
      </c>
    </row>
    <row r="22" spans="1:3" x14ac:dyDescent="0.2">
      <c r="A22" s="89" t="s">
        <v>541</v>
      </c>
      <c r="B22" s="76" t="s">
        <v>542</v>
      </c>
      <c r="C22" s="147">
        <v>0</v>
      </c>
    </row>
    <row r="23" spans="1:3" x14ac:dyDescent="0.2">
      <c r="A23" s="89" t="s">
        <v>543</v>
      </c>
      <c r="B23" s="76" t="s">
        <v>544</v>
      </c>
      <c r="C23" s="147">
        <v>0</v>
      </c>
    </row>
    <row r="24" spans="1:3" x14ac:dyDescent="0.2">
      <c r="A24" s="89" t="s">
        <v>545</v>
      </c>
      <c r="B24" s="76" t="s">
        <v>546</v>
      </c>
      <c r="C24" s="147">
        <v>0</v>
      </c>
    </row>
    <row r="25" spans="1:3" x14ac:dyDescent="0.2">
      <c r="A25" s="89" t="s">
        <v>547</v>
      </c>
      <c r="B25" s="76" t="s">
        <v>548</v>
      </c>
      <c r="C25" s="147">
        <v>0</v>
      </c>
    </row>
    <row r="26" spans="1:3" x14ac:dyDescent="0.2">
      <c r="A26" s="89" t="s">
        <v>549</v>
      </c>
      <c r="B26" s="76" t="s">
        <v>550</v>
      </c>
      <c r="C26" s="147">
        <v>0</v>
      </c>
    </row>
    <row r="27" spans="1:3" x14ac:dyDescent="0.2">
      <c r="A27" s="89" t="s">
        <v>551</v>
      </c>
      <c r="B27" s="76" t="s">
        <v>552</v>
      </c>
      <c r="C27" s="147">
        <v>0</v>
      </c>
    </row>
    <row r="28" spans="1:3" x14ac:dyDescent="0.2">
      <c r="A28" s="89" t="s">
        <v>553</v>
      </c>
      <c r="B28" s="84" t="s">
        <v>554</v>
      </c>
      <c r="C28" s="147">
        <v>0</v>
      </c>
    </row>
    <row r="29" spans="1:3" x14ac:dyDescent="0.2">
      <c r="A29" s="90"/>
      <c r="B29" s="85"/>
      <c r="C29" s="86"/>
    </row>
    <row r="30" spans="1:3" x14ac:dyDescent="0.2">
      <c r="A30" s="87" t="s">
        <v>555</v>
      </c>
      <c r="B30" s="88"/>
      <c r="C30" s="148">
        <f>SUM(C31:C35)</f>
        <v>0</v>
      </c>
    </row>
    <row r="31" spans="1:3" x14ac:dyDescent="0.2">
      <c r="A31" s="89" t="s">
        <v>556</v>
      </c>
      <c r="B31" s="76" t="s">
        <v>439</v>
      </c>
      <c r="C31" s="147">
        <v>0</v>
      </c>
    </row>
    <row r="32" spans="1:3" x14ac:dyDescent="0.2">
      <c r="A32" s="89" t="s">
        <v>557</v>
      </c>
      <c r="B32" s="76" t="s">
        <v>80</v>
      </c>
      <c r="C32" s="147">
        <v>0</v>
      </c>
    </row>
    <row r="33" spans="1:3" x14ac:dyDescent="0.2">
      <c r="A33" s="89" t="s">
        <v>558</v>
      </c>
      <c r="B33" s="76" t="s">
        <v>449</v>
      </c>
      <c r="C33" s="147">
        <v>0</v>
      </c>
    </row>
    <row r="34" spans="1:3" x14ac:dyDescent="0.2">
      <c r="A34" s="89" t="s">
        <v>559</v>
      </c>
      <c r="B34" s="76" t="s">
        <v>455</v>
      </c>
      <c r="C34" s="147">
        <v>0</v>
      </c>
    </row>
    <row r="35" spans="1:3" x14ac:dyDescent="0.2">
      <c r="A35" s="89" t="s">
        <v>560</v>
      </c>
      <c r="B35" s="84" t="s">
        <v>561</v>
      </c>
      <c r="C35" s="149">
        <v>0</v>
      </c>
    </row>
    <row r="36" spans="1:3" x14ac:dyDescent="0.2">
      <c r="A36" s="77"/>
      <c r="B36" s="80"/>
      <c r="C36" s="81"/>
    </row>
    <row r="37" spans="1:3" x14ac:dyDescent="0.2">
      <c r="A37" s="82" t="s">
        <v>661</v>
      </c>
      <c r="B37" s="58"/>
      <c r="C37" s="144">
        <f>C5-C7+C30</f>
        <v>2662731.46</v>
      </c>
    </row>
    <row r="39" spans="1:3" ht="26.25" customHeight="1" x14ac:dyDescent="0.2">
      <c r="A39" s="195" t="s">
        <v>625</v>
      </c>
      <c r="B39" s="195"/>
      <c r="C39" s="195"/>
    </row>
  </sheetData>
  <mergeCells count="5">
    <mergeCell ref="A1:C1"/>
    <mergeCell ref="A2:C2"/>
    <mergeCell ref="A3:C3"/>
    <mergeCell ref="A4:C4"/>
    <mergeCell ref="A39:C3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view="pageBreakPreview" topLeftCell="A31" zoomScale="80" zoomScaleNormal="100" zoomScaleSheetLayoutView="80" workbookViewId="0">
      <selection activeCell="B40" sqref="B4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8" t="s">
        <v>662</v>
      </c>
      <c r="B1" s="186"/>
      <c r="C1" s="186"/>
      <c r="D1" s="186"/>
      <c r="E1" s="186"/>
      <c r="F1" s="186"/>
      <c r="G1" s="27" t="s">
        <v>605</v>
      </c>
      <c r="H1" s="28">
        <v>2023</v>
      </c>
    </row>
    <row r="2" spans="1:10" ht="18.95" customHeight="1" x14ac:dyDescent="0.2">
      <c r="A2" s="168" t="s">
        <v>616</v>
      </c>
      <c r="B2" s="186"/>
      <c r="C2" s="186"/>
      <c r="D2" s="186"/>
      <c r="E2" s="186"/>
      <c r="F2" s="186"/>
      <c r="G2" s="27" t="s">
        <v>606</v>
      </c>
      <c r="H2" s="28" t="s">
        <v>608</v>
      </c>
    </row>
    <row r="3" spans="1:10" ht="18.95" customHeight="1" x14ac:dyDescent="0.2">
      <c r="A3" s="187" t="s">
        <v>663</v>
      </c>
      <c r="B3" s="188"/>
      <c r="C3" s="188"/>
      <c r="D3" s="188"/>
      <c r="E3" s="188"/>
      <c r="F3" s="188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10375700.449999999</v>
      </c>
      <c r="E36" s="34">
        <v>0</v>
      </c>
      <c r="F36" s="34">
        <f t="shared" si="0"/>
        <v>10375700.449999999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4105005.93</v>
      </c>
      <c r="E37" s="34">
        <v>-4066361.57</v>
      </c>
      <c r="F37" s="34">
        <f t="shared" si="0"/>
        <v>38644.360000000335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-6832114.5099999998</v>
      </c>
      <c r="F38" s="34">
        <f t="shared" si="0"/>
        <v>-6832114.5099999998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524456.68000000005</v>
      </c>
      <c r="E39" s="34">
        <v>-524456.68000000005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-804718.26</v>
      </c>
      <c r="E40" s="34">
        <v>-2777512.04</v>
      </c>
      <c r="F40" s="34">
        <f t="shared" si="0"/>
        <v>-3582230.3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-10375700.449999999</v>
      </c>
      <c r="F41" s="34">
        <f t="shared" si="0"/>
        <v>-10375700.449999999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9971441.0800000001</v>
      </c>
      <c r="E42" s="34">
        <v>-7739326.3300000001</v>
      </c>
      <c r="F42" s="34">
        <f t="shared" si="0"/>
        <v>2232114.75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2232762.92</v>
      </c>
      <c r="E43" s="34">
        <v>-60000</v>
      </c>
      <c r="F43" s="34">
        <f t="shared" si="0"/>
        <v>2172762.92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5972503.8300000001</v>
      </c>
      <c r="E44" s="34">
        <v>-2679912.5099999998</v>
      </c>
      <c r="F44" s="34">
        <f t="shared" si="0"/>
        <v>3292591.3200000003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4313221.01</v>
      </c>
      <c r="E45" s="34">
        <v>-4313221.01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2771696.79</v>
      </c>
      <c r="E46" s="34">
        <v>-2493897.96</v>
      </c>
      <c r="F46" s="34">
        <f t="shared" si="0"/>
        <v>277798.83000000007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4175071.46</v>
      </c>
      <c r="E47" s="34">
        <v>-1774638.83</v>
      </c>
      <c r="F47" s="34">
        <f t="shared" si="0"/>
        <v>2400432.63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8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89" t="s">
        <v>34</v>
      </c>
      <c r="B5" s="189"/>
      <c r="C5" s="189"/>
      <c r="D5" s="189"/>
      <c r="E5" s="189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123</v>
      </c>
      <c r="B9" s="119"/>
      <c r="C9" s="119"/>
      <c r="D9" s="119"/>
    </row>
    <row r="10" spans="1:8" s="118" customFormat="1" ht="26.1" customHeight="1" x14ac:dyDescent="0.2">
      <c r="A10" s="121" t="s">
        <v>592</v>
      </c>
      <c r="B10" s="190" t="s">
        <v>36</v>
      </c>
      <c r="C10" s="190"/>
      <c r="D10" s="190"/>
      <c r="E10" s="190"/>
    </row>
    <row r="11" spans="1:8" s="118" customFormat="1" ht="12.95" customHeight="1" x14ac:dyDescent="0.2">
      <c r="A11" s="122" t="s">
        <v>593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594</v>
      </c>
      <c r="B12" s="190" t="s">
        <v>38</v>
      </c>
      <c r="C12" s="190"/>
      <c r="D12" s="190"/>
      <c r="E12" s="190"/>
    </row>
    <row r="13" spans="1:8" s="118" customFormat="1" ht="26.1" customHeight="1" x14ac:dyDescent="0.2">
      <c r="A13" s="122" t="s">
        <v>595</v>
      </c>
      <c r="B13" s="190" t="s">
        <v>39</v>
      </c>
      <c r="C13" s="190"/>
      <c r="D13" s="190"/>
      <c r="E13" s="190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596</v>
      </c>
      <c r="B15" s="123" t="s">
        <v>40</v>
      </c>
    </row>
    <row r="16" spans="1:8" s="118" customFormat="1" ht="12.95" customHeight="1" x14ac:dyDescent="0.2">
      <c r="A16" s="122" t="s">
        <v>597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95</v>
      </c>
    </row>
    <row r="19" spans="1:4" s="118" customFormat="1" ht="12.95" customHeight="1" x14ac:dyDescent="0.2">
      <c r="A19" s="126" t="s">
        <v>598</v>
      </c>
    </row>
    <row r="20" spans="1:4" s="118" customFormat="1" ht="12.95" customHeight="1" x14ac:dyDescent="0.2">
      <c r="A20" s="126" t="s">
        <v>599</v>
      </c>
    </row>
    <row r="21" spans="1:4" s="118" customFormat="1" x14ac:dyDescent="0.2">
      <c r="A21" s="119"/>
    </row>
    <row r="22" spans="1:4" s="118" customFormat="1" x14ac:dyDescent="0.2">
      <c r="A22" s="119" t="s">
        <v>516</v>
      </c>
      <c r="B22" s="119"/>
      <c r="C22" s="119"/>
      <c r="D22" s="119"/>
    </row>
    <row r="23" spans="1:4" s="118" customFormat="1" x14ac:dyDescent="0.2">
      <c r="A23" s="119" t="s">
        <v>517</v>
      </c>
      <c r="B23" s="119"/>
      <c r="C23" s="119"/>
      <c r="D23" s="119"/>
    </row>
    <row r="24" spans="1:4" s="118" customFormat="1" x14ac:dyDescent="0.2">
      <c r="A24" s="119" t="s">
        <v>518</v>
      </c>
      <c r="B24" s="119"/>
      <c r="C24" s="119"/>
      <c r="D24" s="119"/>
    </row>
    <row r="25" spans="1:4" s="118" customFormat="1" x14ac:dyDescent="0.2">
      <c r="A25" s="119" t="s">
        <v>519</v>
      </c>
      <c r="B25" s="119"/>
      <c r="C25" s="119"/>
      <c r="D25" s="119"/>
    </row>
    <row r="26" spans="1:4" s="118" customFormat="1" x14ac:dyDescent="0.2">
      <c r="A26" s="119" t="s">
        <v>520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96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view="pageBreakPreview" topLeftCell="A120" zoomScale="80" zoomScaleNormal="106" zoomScaleSheetLayoutView="80" workbookViewId="0">
      <selection activeCell="H155" sqref="H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6" t="s">
        <v>662</v>
      </c>
      <c r="B1" s="167"/>
      <c r="C1" s="167"/>
      <c r="D1" s="167"/>
      <c r="E1" s="167"/>
      <c r="F1" s="167"/>
      <c r="G1" s="14" t="s">
        <v>605</v>
      </c>
      <c r="H1" s="25">
        <v>2023</v>
      </c>
    </row>
    <row r="2" spans="1:8" s="16" customFormat="1" ht="18.95" customHeight="1" x14ac:dyDescent="0.25">
      <c r="A2" s="166" t="s">
        <v>609</v>
      </c>
      <c r="B2" s="167"/>
      <c r="C2" s="167"/>
      <c r="D2" s="167"/>
      <c r="E2" s="167"/>
      <c r="F2" s="167"/>
      <c r="G2" s="14" t="s">
        <v>606</v>
      </c>
      <c r="H2" s="25" t="s">
        <v>608</v>
      </c>
    </row>
    <row r="3" spans="1:8" s="16" customFormat="1" ht="18.95" customHeight="1" x14ac:dyDescent="0.25">
      <c r="A3" s="166" t="s">
        <v>663</v>
      </c>
      <c r="B3" s="167"/>
      <c r="C3" s="167"/>
      <c r="D3" s="167"/>
      <c r="E3" s="167"/>
      <c r="F3" s="167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4659350.6100000003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72751.710000000006</v>
      </c>
      <c r="D15" s="24">
        <v>72751.710000000006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14950</v>
      </c>
      <c r="D20" s="24">
        <v>14950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-72751.199999999997</v>
      </c>
      <c r="D23" s="24">
        <v>-72751.199999999997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-0.01</v>
      </c>
      <c r="D24" s="24">
        <v>-0.01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1489262</v>
      </c>
      <c r="D62" s="24">
        <f t="shared" ref="D62:E62" si="0">SUM(D63:D70)</f>
        <v>0</v>
      </c>
      <c r="E62" s="24">
        <f t="shared" si="0"/>
        <v>737990.41</v>
      </c>
    </row>
    <row r="63" spans="1:9" x14ac:dyDescent="0.2">
      <c r="A63" s="22">
        <v>1241</v>
      </c>
      <c r="B63" s="20" t="s">
        <v>237</v>
      </c>
      <c r="C63" s="24">
        <v>720819.71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426289.99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737990.41</v>
      </c>
    </row>
    <row r="68" spans="1:9" x14ac:dyDescent="0.2">
      <c r="A68" s="22">
        <v>1246</v>
      </c>
      <c r="B68" s="20" t="s">
        <v>242</v>
      </c>
      <c r="C68" s="24">
        <v>342152.3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77570.5</v>
      </c>
      <c r="D110" s="24">
        <f>SUM(D111:D119)</f>
        <v>77570.5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77570.5</v>
      </c>
      <c r="D117" s="24">
        <f t="shared" si="1"/>
        <v>77570.5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147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587</v>
      </c>
    </row>
    <row r="10" spans="1:2" ht="15" customHeight="1" x14ac:dyDescent="0.2">
      <c r="A10" s="102"/>
      <c r="B10" s="101" t="s">
        <v>588</v>
      </c>
    </row>
    <row r="11" spans="1:2" ht="15" customHeight="1" x14ac:dyDescent="0.2">
      <c r="A11" s="102"/>
      <c r="B11" s="101" t="s">
        <v>125</v>
      </c>
    </row>
    <row r="12" spans="1:2" ht="15" customHeight="1" x14ac:dyDescent="0.2">
      <c r="A12" s="102"/>
      <c r="B12" s="101" t="s">
        <v>124</v>
      </c>
    </row>
    <row r="13" spans="1:2" ht="15" customHeight="1" x14ac:dyDescent="0.2">
      <c r="A13" s="102"/>
      <c r="B13" s="101" t="s">
        <v>126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135</v>
      </c>
    </row>
    <row r="20" spans="1:2" x14ac:dyDescent="0.2">
      <c r="A20" s="102"/>
    </row>
    <row r="21" spans="1:2" ht="15" customHeight="1" x14ac:dyDescent="0.2">
      <c r="A21" s="100" t="s">
        <v>131</v>
      </c>
      <c r="B21" s="1" t="s">
        <v>186</v>
      </c>
    </row>
    <row r="22" spans="1:2" ht="15" customHeight="1" x14ac:dyDescent="0.2">
      <c r="A22" s="102"/>
      <c r="B22" s="106" t="s">
        <v>187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127</v>
      </c>
    </row>
    <row r="26" spans="1:2" ht="15" customHeight="1" x14ac:dyDescent="0.2">
      <c r="A26" s="102"/>
      <c r="B26" s="105" t="s">
        <v>128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134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129</v>
      </c>
    </row>
    <row r="37" spans="1:2" ht="15" customHeight="1" x14ac:dyDescent="0.2">
      <c r="A37" s="102"/>
      <c r="B37" s="101" t="s">
        <v>136</v>
      </c>
    </row>
    <row r="38" spans="1:2" ht="15" customHeight="1" x14ac:dyDescent="0.2">
      <c r="A38" s="102"/>
      <c r="B38" s="108" t="s">
        <v>189</v>
      </c>
    </row>
    <row r="39" spans="1:2" ht="15" customHeight="1" x14ac:dyDescent="0.2">
      <c r="A39" s="102"/>
      <c r="B39" s="101" t="s">
        <v>190</v>
      </c>
    </row>
    <row r="40" spans="1:2" ht="15" customHeight="1" x14ac:dyDescent="0.2">
      <c r="A40" s="102"/>
      <c r="B40" s="101" t="s">
        <v>132</v>
      </c>
    </row>
    <row r="41" spans="1:2" ht="15" customHeight="1" x14ac:dyDescent="0.2">
      <c r="A41" s="102"/>
      <c r="B41" s="101" t="s">
        <v>133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137</v>
      </c>
    </row>
    <row r="44" spans="1:2" ht="15" customHeight="1" x14ac:dyDescent="0.2">
      <c r="A44" s="102"/>
      <c r="B44" s="101" t="s">
        <v>140</v>
      </c>
    </row>
    <row r="45" spans="1:2" ht="15" customHeight="1" x14ac:dyDescent="0.2">
      <c r="A45" s="102"/>
      <c r="B45" s="108" t="s">
        <v>191</v>
      </c>
    </row>
    <row r="46" spans="1:2" ht="15" customHeight="1" x14ac:dyDescent="0.2">
      <c r="A46" s="102"/>
      <c r="B46" s="101" t="s">
        <v>192</v>
      </c>
    </row>
    <row r="47" spans="1:2" ht="15" customHeight="1" x14ac:dyDescent="0.2">
      <c r="A47" s="102"/>
      <c r="B47" s="101" t="s">
        <v>139</v>
      </c>
    </row>
    <row r="48" spans="1:2" ht="15" customHeight="1" x14ac:dyDescent="0.2">
      <c r="A48" s="102"/>
      <c r="B48" s="101" t="s">
        <v>138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168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view="pageLayout" zoomScaleNormal="100" zoomScaleSheetLayoutView="90" workbookViewId="0">
      <selection activeCell="B267" sqref="B26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4" t="s">
        <v>662</v>
      </c>
      <c r="B1" s="164"/>
      <c r="C1" s="164"/>
      <c r="D1" s="14" t="s">
        <v>605</v>
      </c>
      <c r="E1" s="25">
        <v>2023</v>
      </c>
    </row>
    <row r="2" spans="1:5" s="16" customFormat="1" ht="18.95" customHeight="1" x14ac:dyDescent="0.25">
      <c r="A2" s="164" t="s">
        <v>610</v>
      </c>
      <c r="B2" s="164"/>
      <c r="C2" s="164"/>
      <c r="D2" s="14" t="s">
        <v>606</v>
      </c>
      <c r="E2" s="25" t="s">
        <v>608</v>
      </c>
    </row>
    <row r="3" spans="1:5" s="16" customFormat="1" ht="18.95" customHeight="1" x14ac:dyDescent="0.25">
      <c r="A3" s="164" t="s">
        <v>663</v>
      </c>
      <c r="B3" s="164"/>
      <c r="C3" s="164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5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144644.29999999999</v>
      </c>
      <c r="D8" s="91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600</v>
      </c>
      <c r="C46" s="55">
        <f>SUM(C47:C54)</f>
        <v>144644.29999999999</v>
      </c>
      <c r="D46" s="91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500</v>
      </c>
      <c r="C49" s="55">
        <v>144644.29999999999</v>
      </c>
      <c r="D49" s="91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3437586</v>
      </c>
      <c r="D58" s="91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336</v>
      </c>
      <c r="C65" s="55">
        <f>SUM(C66:C69)</f>
        <v>3437586</v>
      </c>
      <c r="D65" s="91"/>
      <c r="E65" s="49"/>
    </row>
    <row r="66" spans="1:5" x14ac:dyDescent="0.2">
      <c r="A66" s="50">
        <v>4221</v>
      </c>
      <c r="B66" s="51" t="s">
        <v>337</v>
      </c>
      <c r="C66" s="55">
        <v>3437586</v>
      </c>
      <c r="D66" s="91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2662731.46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2662731.46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1715723.2099999997</v>
      </c>
      <c r="D100" s="57">
        <f t="shared" ref="D100:D163" si="0">C100/$C$98</f>
        <v>0.64434706832960154</v>
      </c>
      <c r="E100" s="56"/>
    </row>
    <row r="101" spans="1:5" x14ac:dyDescent="0.2">
      <c r="A101" s="54">
        <v>5111</v>
      </c>
      <c r="B101" s="51" t="s">
        <v>361</v>
      </c>
      <c r="C101" s="55">
        <v>1230140</v>
      </c>
      <c r="D101" s="57">
        <f t="shared" si="0"/>
        <v>0.46198425131462562</v>
      </c>
      <c r="E101" s="56"/>
    </row>
    <row r="102" spans="1:5" x14ac:dyDescent="0.2">
      <c r="A102" s="54">
        <v>5112</v>
      </c>
      <c r="B102" s="51" t="s">
        <v>362</v>
      </c>
      <c r="C102" s="55">
        <v>428881.86</v>
      </c>
      <c r="D102" s="57">
        <f t="shared" si="0"/>
        <v>0.1610683865206595</v>
      </c>
      <c r="E102" s="56"/>
    </row>
    <row r="103" spans="1:5" x14ac:dyDescent="0.2">
      <c r="A103" s="54">
        <v>5113</v>
      </c>
      <c r="B103" s="51" t="s">
        <v>363</v>
      </c>
      <c r="C103" s="55">
        <v>24821.38</v>
      </c>
      <c r="D103" s="57">
        <f t="shared" si="0"/>
        <v>9.3217736647014347E-3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31879.97</v>
      </c>
      <c r="D105" s="57">
        <f t="shared" si="0"/>
        <v>1.1972656829615106E-2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148048.47999999998</v>
      </c>
      <c r="D107" s="57">
        <f t="shared" si="0"/>
        <v>5.5600229397522488E-2</v>
      </c>
      <c r="E107" s="56"/>
    </row>
    <row r="108" spans="1:5" x14ac:dyDescent="0.2">
      <c r="A108" s="54">
        <v>5121</v>
      </c>
      <c r="B108" s="51" t="s">
        <v>368</v>
      </c>
      <c r="C108" s="55">
        <v>75404.45</v>
      </c>
      <c r="D108" s="57">
        <f t="shared" si="0"/>
        <v>2.8318458369812477E-2</v>
      </c>
      <c r="E108" s="56"/>
    </row>
    <row r="109" spans="1:5" x14ac:dyDescent="0.2">
      <c r="A109" s="54">
        <v>5122</v>
      </c>
      <c r="B109" s="51" t="s">
        <v>369</v>
      </c>
      <c r="C109" s="55">
        <v>180</v>
      </c>
      <c r="D109" s="57">
        <f t="shared" si="0"/>
        <v>6.7599757130597016E-5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3468.46</v>
      </c>
      <c r="D111" s="57">
        <f t="shared" si="0"/>
        <v>1.3025947423177251E-3</v>
      </c>
      <c r="E111" s="56"/>
    </row>
    <row r="112" spans="1:5" x14ac:dyDescent="0.2">
      <c r="A112" s="54">
        <v>5125</v>
      </c>
      <c r="B112" s="51" t="s">
        <v>372</v>
      </c>
      <c r="C112" s="55">
        <v>7931.27</v>
      </c>
      <c r="D112" s="57">
        <f t="shared" si="0"/>
        <v>2.978621809651057E-3</v>
      </c>
      <c r="E112" s="56"/>
    </row>
    <row r="113" spans="1:5" x14ac:dyDescent="0.2">
      <c r="A113" s="54">
        <v>5126</v>
      </c>
      <c r="B113" s="51" t="s">
        <v>373</v>
      </c>
      <c r="C113" s="55">
        <v>49500</v>
      </c>
      <c r="D113" s="57">
        <f t="shared" si="0"/>
        <v>1.8589933210914178E-2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11564.3</v>
      </c>
      <c r="D116" s="57">
        <f t="shared" si="0"/>
        <v>4.3430215076964611E-3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798959.77</v>
      </c>
      <c r="D117" s="57">
        <f t="shared" si="0"/>
        <v>0.30005270227287584</v>
      </c>
      <c r="E117" s="56"/>
    </row>
    <row r="118" spans="1:5" x14ac:dyDescent="0.2">
      <c r="A118" s="54">
        <v>5131</v>
      </c>
      <c r="B118" s="51" t="s">
        <v>378</v>
      </c>
      <c r="C118" s="55">
        <v>9414.56</v>
      </c>
      <c r="D118" s="57">
        <f t="shared" si="0"/>
        <v>3.5356776082857413E-3</v>
      </c>
      <c r="E118" s="56"/>
    </row>
    <row r="119" spans="1:5" x14ac:dyDescent="0.2">
      <c r="A119" s="54">
        <v>5132</v>
      </c>
      <c r="B119" s="51" t="s">
        <v>379</v>
      </c>
      <c r="C119" s="55">
        <v>15000</v>
      </c>
      <c r="D119" s="57">
        <f t="shared" si="0"/>
        <v>5.6333130942164177E-3</v>
      </c>
      <c r="E119" s="56"/>
    </row>
    <row r="120" spans="1:5" x14ac:dyDescent="0.2">
      <c r="A120" s="54">
        <v>5133</v>
      </c>
      <c r="B120" s="51" t="s">
        <v>380</v>
      </c>
      <c r="C120" s="55">
        <v>621048.32999999996</v>
      </c>
      <c r="D120" s="57">
        <f t="shared" si="0"/>
        <v>0.23323731263534925</v>
      </c>
      <c r="E120" s="56"/>
    </row>
    <row r="121" spans="1:5" x14ac:dyDescent="0.2">
      <c r="A121" s="54">
        <v>5134</v>
      </c>
      <c r="B121" s="51" t="s">
        <v>381</v>
      </c>
      <c r="C121" s="55">
        <v>3580.92</v>
      </c>
      <c r="D121" s="57">
        <f t="shared" si="0"/>
        <v>1.3448295683560971E-3</v>
      </c>
      <c r="E121" s="56"/>
    </row>
    <row r="122" spans="1:5" x14ac:dyDescent="0.2">
      <c r="A122" s="54">
        <v>5135</v>
      </c>
      <c r="B122" s="51" t="s">
        <v>382</v>
      </c>
      <c r="C122" s="55">
        <v>34971</v>
      </c>
      <c r="D122" s="57">
        <f t="shared" si="0"/>
        <v>1.3133506147856158E-2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6288.66</v>
      </c>
      <c r="D124" s="57">
        <f t="shared" si="0"/>
        <v>2.361732714871668E-3</v>
      </c>
      <c r="E124" s="56"/>
    </row>
    <row r="125" spans="1:5" x14ac:dyDescent="0.2">
      <c r="A125" s="54">
        <v>5138</v>
      </c>
      <c r="B125" s="51" t="s">
        <v>385</v>
      </c>
      <c r="C125" s="55">
        <v>39022.03</v>
      </c>
      <c r="D125" s="57">
        <f t="shared" si="0"/>
        <v>1.465488750412706E-2</v>
      </c>
      <c r="E125" s="56"/>
    </row>
    <row r="126" spans="1:5" x14ac:dyDescent="0.2">
      <c r="A126" s="54">
        <v>5139</v>
      </c>
      <c r="B126" s="51" t="s">
        <v>386</v>
      </c>
      <c r="C126" s="55">
        <v>69634.27</v>
      </c>
      <c r="D126" s="57">
        <f t="shared" si="0"/>
        <v>2.6151442999813434E-2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horizontalDpi="0" verticalDpi="0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188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569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146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570</v>
      </c>
      <c r="B9" s="103" t="s">
        <v>148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572</v>
      </c>
      <c r="B12" s="103" t="s">
        <v>148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573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view="pageBreakPreview" zoomScale="90" zoomScaleNormal="100" zoomScaleSheetLayoutView="90" workbookViewId="0">
      <selection activeCell="B22" sqref="B2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8" t="s">
        <v>662</v>
      </c>
      <c r="B1" s="168"/>
      <c r="C1" s="168"/>
      <c r="D1" s="27" t="s">
        <v>605</v>
      </c>
      <c r="E1" s="28">
        <v>2023</v>
      </c>
    </row>
    <row r="2" spans="1:5" ht="18.95" customHeight="1" x14ac:dyDescent="0.2">
      <c r="A2" s="168" t="s">
        <v>611</v>
      </c>
      <c r="B2" s="168"/>
      <c r="C2" s="168"/>
      <c r="D2" s="27" t="s">
        <v>606</v>
      </c>
      <c r="E2" s="28" t="s">
        <v>608</v>
      </c>
    </row>
    <row r="3" spans="1:5" ht="18.95" customHeight="1" x14ac:dyDescent="0.2">
      <c r="A3" s="168" t="s">
        <v>663</v>
      </c>
      <c r="B3" s="168"/>
      <c r="C3" s="168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7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919498.84</v>
      </c>
    </row>
    <row r="15" spans="1:5" x14ac:dyDescent="0.2">
      <c r="A15" s="33">
        <v>3220</v>
      </c>
      <c r="B15" s="29" t="s">
        <v>469</v>
      </c>
      <c r="C15" s="34">
        <v>5393673.2199999997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A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173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4"/>
  <sheetViews>
    <sheetView view="pageBreakPreview" topLeftCell="A152" zoomScale="90" zoomScaleNormal="100" zoomScaleSheetLayoutView="90" workbookViewId="0">
      <selection activeCell="B159" sqref="B15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8" t="s">
        <v>662</v>
      </c>
      <c r="B1" s="168"/>
      <c r="C1" s="168"/>
      <c r="D1" s="27" t="s">
        <v>605</v>
      </c>
      <c r="E1" s="28">
        <v>2023</v>
      </c>
    </row>
    <row r="2" spans="1:5" s="35" customFormat="1" ht="18.95" customHeight="1" x14ac:dyDescent="0.25">
      <c r="A2" s="168" t="s">
        <v>612</v>
      </c>
      <c r="B2" s="168"/>
      <c r="C2" s="168"/>
      <c r="D2" s="27" t="s">
        <v>606</v>
      </c>
      <c r="E2" s="28" t="s">
        <v>608</v>
      </c>
    </row>
    <row r="3" spans="1:5" s="35" customFormat="1" ht="18.95" customHeight="1" x14ac:dyDescent="0.25">
      <c r="A3" s="168" t="s">
        <v>663</v>
      </c>
      <c r="B3" s="168"/>
      <c r="C3" s="168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8">
        <v>2023</v>
      </c>
      <c r="D7" s="128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962176.86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4877097.37</v>
      </c>
    </row>
    <row r="11" spans="1:5" x14ac:dyDescent="0.2">
      <c r="A11" s="33">
        <v>1114</v>
      </c>
      <c r="B11" s="29" t="s">
        <v>195</v>
      </c>
      <c r="C11" s="34">
        <v>4659350.6100000003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627</v>
      </c>
      <c r="C15" s="134">
        <f>SUM(C8:C14)</f>
        <v>5621527.4700000007</v>
      </c>
      <c r="D15" s="134">
        <f>SUM(D8:D14)</f>
        <v>4877097.37</v>
      </c>
    </row>
    <row r="18" spans="1:5" x14ac:dyDescent="0.2">
      <c r="A18" s="31" t="s">
        <v>176</v>
      </c>
      <c r="B18" s="31"/>
      <c r="C18" s="31"/>
      <c r="D18" s="31"/>
      <c r="E18" s="129"/>
    </row>
    <row r="19" spans="1:5" x14ac:dyDescent="0.2">
      <c r="A19" s="32" t="s">
        <v>144</v>
      </c>
      <c r="B19" s="32" t="s">
        <v>649</v>
      </c>
      <c r="C19" s="143" t="s">
        <v>648</v>
      </c>
      <c r="D19" s="143" t="s">
        <v>179</v>
      </c>
      <c r="E19" s="129"/>
    </row>
    <row r="20" spans="1:5" x14ac:dyDescent="0.2">
      <c r="A20" s="132">
        <v>1230</v>
      </c>
      <c r="B20" s="133" t="s">
        <v>228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229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230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231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232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233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234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235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236</v>
      </c>
      <c r="C28" s="134">
        <f>SUM(C29:C36)</f>
        <v>15500</v>
      </c>
      <c r="D28" s="134">
        <f>SUM(D29:D36)</f>
        <v>15500</v>
      </c>
      <c r="E28" s="129"/>
    </row>
    <row r="29" spans="1:5" x14ac:dyDescent="0.2">
      <c r="A29" s="33">
        <v>1241</v>
      </c>
      <c r="B29" s="29" t="s">
        <v>237</v>
      </c>
      <c r="C29" s="34">
        <v>15500</v>
      </c>
      <c r="D29" s="131">
        <v>15500</v>
      </c>
      <c r="E29" s="129"/>
    </row>
    <row r="30" spans="1:5" x14ac:dyDescent="0.2">
      <c r="A30" s="33">
        <v>1242</v>
      </c>
      <c r="B30" s="29" t="s">
        <v>238</v>
      </c>
      <c r="C30" s="34">
        <v>0</v>
      </c>
      <c r="D30" s="131">
        <v>0</v>
      </c>
      <c r="E30" s="129"/>
    </row>
    <row r="31" spans="1:5" x14ac:dyDescent="0.2">
      <c r="A31" s="33">
        <v>1243</v>
      </c>
      <c r="B31" s="29" t="s">
        <v>239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240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241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242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246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247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1">
        <v>0</v>
      </c>
    </row>
    <row r="43" spans="1:5" x14ac:dyDescent="0.2">
      <c r="B43" s="135" t="s">
        <v>628</v>
      </c>
      <c r="C43" s="134">
        <f>C20+C28+C37</f>
        <v>15500</v>
      </c>
      <c r="D43" s="134">
        <f>D20+D28+D37</f>
        <v>15500</v>
      </c>
    </row>
    <row r="44" spans="1:5" s="129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8">
        <v>2023</v>
      </c>
      <c r="D46" s="128">
        <v>2022</v>
      </c>
      <c r="E46" s="32"/>
    </row>
    <row r="47" spans="1:5" s="129" customFormat="1" x14ac:dyDescent="0.2">
      <c r="A47" s="132">
        <v>3210</v>
      </c>
      <c r="B47" s="133" t="s">
        <v>629</v>
      </c>
      <c r="C47" s="134">
        <v>919498.84</v>
      </c>
      <c r="D47" s="134">
        <v>0</v>
      </c>
    </row>
    <row r="48" spans="1:5" x14ac:dyDescent="0.2">
      <c r="A48" s="130"/>
      <c r="B48" s="135" t="s">
        <v>617</v>
      </c>
      <c r="C48" s="134">
        <f>C51+C63+C91+C94+C49</f>
        <v>277798.83</v>
      </c>
      <c r="D48" s="134">
        <f>D51+D63+D91+D94+D49</f>
        <v>234918.2</v>
      </c>
    </row>
    <row r="49" spans="1:4" s="129" customFormat="1" x14ac:dyDescent="0.2">
      <c r="A49" s="150">
        <v>5100</v>
      </c>
      <c r="B49" s="151" t="s">
        <v>359</v>
      </c>
      <c r="C49" s="152">
        <f>SUM(C50:C50)</f>
        <v>0</v>
      </c>
      <c r="D49" s="152">
        <f>SUM(D50:D50)</f>
        <v>0</v>
      </c>
    </row>
    <row r="50" spans="1:4" s="129" customFormat="1" x14ac:dyDescent="0.2">
      <c r="A50" s="153">
        <v>5130</v>
      </c>
      <c r="B50" s="154" t="s">
        <v>650</v>
      </c>
      <c r="C50" s="155">
        <v>0</v>
      </c>
      <c r="D50" s="155">
        <v>0</v>
      </c>
    </row>
    <row r="51" spans="1:4" x14ac:dyDescent="0.2">
      <c r="A51" s="132">
        <v>5400</v>
      </c>
      <c r="B51" s="133" t="s">
        <v>424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618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426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619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429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620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432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621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621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622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436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437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438</v>
      </c>
      <c r="C63" s="134">
        <f>C64+C73+C76+C82</f>
        <v>0</v>
      </c>
      <c r="D63" s="134">
        <f>D64+D73+D76+D82</f>
        <v>234918.2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234918.2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234918.2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2">
        <v>5600</v>
      </c>
      <c r="B91" s="133" t="s">
        <v>79</v>
      </c>
      <c r="C91" s="134">
        <f>C92</f>
        <v>0</v>
      </c>
      <c r="D91" s="134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2">
        <v>2110</v>
      </c>
      <c r="B94" s="138" t="s">
        <v>630</v>
      </c>
      <c r="C94" s="134">
        <f>SUM(C95:C99)</f>
        <v>277798.83</v>
      </c>
      <c r="D94" s="134">
        <f>SUM(D95:D99)</f>
        <v>0</v>
      </c>
    </row>
    <row r="95" spans="1:4" x14ac:dyDescent="0.2">
      <c r="A95" s="130">
        <v>2111</v>
      </c>
      <c r="B95" s="129" t="s">
        <v>631</v>
      </c>
      <c r="C95" s="131">
        <v>277795.56</v>
      </c>
      <c r="D95" s="131">
        <v>0</v>
      </c>
    </row>
    <row r="96" spans="1:4" x14ac:dyDescent="0.2">
      <c r="A96" s="130">
        <v>2112</v>
      </c>
      <c r="B96" s="129" t="s">
        <v>632</v>
      </c>
      <c r="C96" s="131">
        <v>1.2</v>
      </c>
      <c r="D96" s="131">
        <v>0</v>
      </c>
    </row>
    <row r="97" spans="1:4" x14ac:dyDescent="0.2">
      <c r="A97" s="130">
        <v>2112</v>
      </c>
      <c r="B97" s="129" t="s">
        <v>633</v>
      </c>
      <c r="C97" s="131">
        <v>2.0699999999999998</v>
      </c>
      <c r="D97" s="131">
        <v>0</v>
      </c>
    </row>
    <row r="98" spans="1:4" x14ac:dyDescent="0.2">
      <c r="A98" s="130">
        <v>2115</v>
      </c>
      <c r="B98" s="129" t="s">
        <v>634</v>
      </c>
      <c r="C98" s="131">
        <v>0</v>
      </c>
      <c r="D98" s="131">
        <v>0</v>
      </c>
    </row>
    <row r="99" spans="1:4" x14ac:dyDescent="0.2">
      <c r="A99" s="130">
        <v>2114</v>
      </c>
      <c r="B99" s="129" t="s">
        <v>635</v>
      </c>
      <c r="C99" s="131">
        <v>0</v>
      </c>
      <c r="D99" s="131">
        <v>0</v>
      </c>
    </row>
    <row r="100" spans="1:4" x14ac:dyDescent="0.2">
      <c r="A100" s="130"/>
      <c r="B100" s="135" t="s">
        <v>636</v>
      </c>
      <c r="C100" s="134">
        <f>+C101</f>
        <v>0</v>
      </c>
      <c r="D100" s="134">
        <f>+D101</f>
        <v>0</v>
      </c>
    </row>
    <row r="101" spans="1:4" s="129" customFormat="1" x14ac:dyDescent="0.2">
      <c r="A101" s="150">
        <v>3100</v>
      </c>
      <c r="B101" s="156" t="s">
        <v>651</v>
      </c>
      <c r="C101" s="157">
        <f>SUM(C102:C105)</f>
        <v>0</v>
      </c>
      <c r="D101" s="157">
        <f>SUM(D102:D105)</f>
        <v>0</v>
      </c>
    </row>
    <row r="102" spans="1:4" s="129" customFormat="1" x14ac:dyDescent="0.2">
      <c r="A102" s="153"/>
      <c r="B102" s="158" t="s">
        <v>652</v>
      </c>
      <c r="C102" s="159">
        <v>0</v>
      </c>
      <c r="D102" s="159">
        <v>0</v>
      </c>
    </row>
    <row r="103" spans="1:4" s="129" customFormat="1" x14ac:dyDescent="0.2">
      <c r="A103" s="153"/>
      <c r="B103" s="158" t="s">
        <v>653</v>
      </c>
      <c r="C103" s="159">
        <v>0</v>
      </c>
      <c r="D103" s="159">
        <v>0</v>
      </c>
    </row>
    <row r="104" spans="1:4" s="129" customFormat="1" x14ac:dyDescent="0.2">
      <c r="A104" s="153"/>
      <c r="B104" s="158" t="s">
        <v>654</v>
      </c>
      <c r="C104" s="159">
        <v>0</v>
      </c>
      <c r="D104" s="159">
        <v>0</v>
      </c>
    </row>
    <row r="105" spans="1:4" s="129" customFormat="1" x14ac:dyDescent="0.2">
      <c r="A105" s="153"/>
      <c r="B105" s="158" t="s">
        <v>655</v>
      </c>
      <c r="C105" s="159">
        <v>0</v>
      </c>
      <c r="D105" s="159">
        <v>0</v>
      </c>
    </row>
    <row r="106" spans="1:4" s="129" customFormat="1" x14ac:dyDescent="0.2">
      <c r="A106" s="153"/>
      <c r="B106" s="161" t="s">
        <v>656</v>
      </c>
      <c r="C106" s="152">
        <f>+C107</f>
        <v>0</v>
      </c>
      <c r="D106" s="152">
        <f>+D107</f>
        <v>0</v>
      </c>
    </row>
    <row r="107" spans="1:4" s="129" customFormat="1" x14ac:dyDescent="0.2">
      <c r="A107" s="150">
        <v>1270</v>
      </c>
      <c r="B107" s="160" t="s">
        <v>252</v>
      </c>
      <c r="C107" s="157">
        <f>+C108</f>
        <v>0</v>
      </c>
      <c r="D107" s="157">
        <f>+D108</f>
        <v>0</v>
      </c>
    </row>
    <row r="108" spans="1:4" s="129" customFormat="1" x14ac:dyDescent="0.2">
      <c r="A108" s="153">
        <v>1273</v>
      </c>
      <c r="B108" s="154" t="s">
        <v>657</v>
      </c>
      <c r="C108" s="159">
        <v>0</v>
      </c>
      <c r="D108" s="159">
        <v>0</v>
      </c>
    </row>
    <row r="109" spans="1:4" s="129" customFormat="1" x14ac:dyDescent="0.2">
      <c r="A109" s="153"/>
      <c r="B109" s="161" t="s">
        <v>658</v>
      </c>
      <c r="C109" s="152">
        <f>+C110+C112</f>
        <v>0</v>
      </c>
      <c r="D109" s="152">
        <f>+D110+D112</f>
        <v>0</v>
      </c>
    </row>
    <row r="110" spans="1:4" s="129" customFormat="1" x14ac:dyDescent="0.2">
      <c r="A110" s="150">
        <v>4300</v>
      </c>
      <c r="B110" s="156" t="s">
        <v>659</v>
      </c>
      <c r="C110" s="157">
        <f>+C111</f>
        <v>0</v>
      </c>
      <c r="D110" s="162">
        <f>+D111</f>
        <v>0</v>
      </c>
    </row>
    <row r="111" spans="1:4" s="129" customFormat="1" x14ac:dyDescent="0.2">
      <c r="A111" s="153">
        <v>4399</v>
      </c>
      <c r="B111" s="158" t="s">
        <v>352</v>
      </c>
      <c r="C111" s="159">
        <v>0</v>
      </c>
      <c r="D111" s="159">
        <v>0</v>
      </c>
    </row>
    <row r="112" spans="1:4" x14ac:dyDescent="0.2">
      <c r="A112" s="132">
        <v>1120</v>
      </c>
      <c r="B112" s="139" t="s">
        <v>637</v>
      </c>
      <c r="C112" s="134">
        <f>SUM(C113:C121)</f>
        <v>0</v>
      </c>
      <c r="D112" s="134">
        <f>SUM(D113:D121)</f>
        <v>0</v>
      </c>
    </row>
    <row r="113" spans="1:4" x14ac:dyDescent="0.2">
      <c r="A113" s="130">
        <v>1124</v>
      </c>
      <c r="B113" s="140" t="s">
        <v>638</v>
      </c>
      <c r="C113" s="141">
        <v>0</v>
      </c>
      <c r="D113" s="131">
        <v>0</v>
      </c>
    </row>
    <row r="114" spans="1:4" x14ac:dyDescent="0.2">
      <c r="A114" s="130">
        <v>1124</v>
      </c>
      <c r="B114" s="140" t="s">
        <v>639</v>
      </c>
      <c r="C114" s="141">
        <v>0</v>
      </c>
      <c r="D114" s="131">
        <v>0</v>
      </c>
    </row>
    <row r="115" spans="1:4" x14ac:dyDescent="0.2">
      <c r="A115" s="130">
        <v>1124</v>
      </c>
      <c r="B115" s="140" t="s">
        <v>640</v>
      </c>
      <c r="C115" s="141">
        <v>0</v>
      </c>
      <c r="D115" s="131">
        <v>0</v>
      </c>
    </row>
    <row r="116" spans="1:4" x14ac:dyDescent="0.2">
      <c r="A116" s="130">
        <v>1124</v>
      </c>
      <c r="B116" s="140" t="s">
        <v>641</v>
      </c>
      <c r="C116" s="141">
        <v>0</v>
      </c>
      <c r="D116" s="131">
        <v>0</v>
      </c>
    </row>
    <row r="117" spans="1:4" x14ac:dyDescent="0.2">
      <c r="A117" s="130">
        <v>1124</v>
      </c>
      <c r="B117" s="140" t="s">
        <v>642</v>
      </c>
      <c r="C117" s="131">
        <v>0</v>
      </c>
      <c r="D117" s="131">
        <v>0</v>
      </c>
    </row>
    <row r="118" spans="1:4" x14ac:dyDescent="0.2">
      <c r="A118" s="130">
        <v>1124</v>
      </c>
      <c r="B118" s="140" t="s">
        <v>643</v>
      </c>
      <c r="C118" s="131">
        <v>0</v>
      </c>
      <c r="D118" s="131">
        <v>0</v>
      </c>
    </row>
    <row r="119" spans="1:4" x14ac:dyDescent="0.2">
      <c r="A119" s="130">
        <v>1122</v>
      </c>
      <c r="B119" s="140" t="s">
        <v>644</v>
      </c>
      <c r="C119" s="131">
        <v>0</v>
      </c>
      <c r="D119" s="131">
        <v>0</v>
      </c>
    </row>
    <row r="120" spans="1:4" x14ac:dyDescent="0.2">
      <c r="A120" s="130">
        <v>1122</v>
      </c>
      <c r="B120" s="140" t="s">
        <v>645</v>
      </c>
      <c r="C120" s="141">
        <v>0</v>
      </c>
      <c r="D120" s="131">
        <v>0</v>
      </c>
    </row>
    <row r="121" spans="1:4" x14ac:dyDescent="0.2">
      <c r="A121" s="130">
        <v>1122</v>
      </c>
      <c r="B121" s="140" t="s">
        <v>646</v>
      </c>
      <c r="C121" s="131">
        <v>0</v>
      </c>
      <c r="D121" s="131">
        <v>0</v>
      </c>
    </row>
    <row r="122" spans="1:4" x14ac:dyDescent="0.2">
      <c r="A122" s="130"/>
      <c r="B122" s="142" t="s">
        <v>647</v>
      </c>
      <c r="C122" s="134">
        <f>C47+C48+C100-C106-C109</f>
        <v>1197297.67</v>
      </c>
      <c r="D122" s="134">
        <f>D47+D48+D100-D106-D109</f>
        <v>234918.2</v>
      </c>
    </row>
    <row r="124" spans="1:4" x14ac:dyDescent="0.2">
      <c r="A124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3" orientation="portrait" r:id="rId1"/>
  <headerFooter>
    <oddFooter>&amp;R&amp;P</oddFooter>
  </headerFooter>
  <rowBreaks count="1" manualBreakCount="1">
    <brk id="8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149</v>
      </c>
    </row>
    <row r="7" spans="1:2" ht="14.1" customHeight="1" x14ac:dyDescent="0.2">
      <c r="B7" s="101" t="s">
        <v>150</v>
      </c>
    </row>
    <row r="8" spans="1:2" ht="14.1" customHeight="1" x14ac:dyDescent="0.2"/>
    <row r="9" spans="1:2" x14ac:dyDescent="0.2">
      <c r="A9" s="111" t="s">
        <v>29</v>
      </c>
      <c r="B9" s="103" t="s">
        <v>589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193</v>
      </c>
    </row>
    <row r="12" spans="1:2" ht="15" customHeight="1" x14ac:dyDescent="0.2"/>
    <row r="13" spans="1:2" x14ac:dyDescent="0.2">
      <c r="A13" s="111" t="s">
        <v>76</v>
      </c>
      <c r="B13" s="101" t="s">
        <v>590</v>
      </c>
    </row>
    <row r="14" spans="1:2" ht="15" customHeight="1" x14ac:dyDescent="0.2">
      <c r="B14" s="101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Memoria!Área_de_impresión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2023-08-23T16:31:59Z</cp:lastPrinted>
  <dcterms:created xsi:type="dcterms:W3CDTF">2012-12-11T20:36:24Z</dcterms:created>
  <dcterms:modified xsi:type="dcterms:W3CDTF">2023-08-23T16:32:10Z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