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13_ncr:1_{C81CC17C-984E-49DB-BB29-F56B3F715489}" xr6:coauthVersionLast="45" xr6:coauthVersionMax="47" xr10:uidLastSave="{00000000-0000-0000-0000-000000000000}"/>
  <bookViews>
    <workbookView xWindow="2340" yWindow="0" windowWidth="9705" windowHeight="10800" tabRatio="863" firstSheet="5" activeTab="8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7" l="1"/>
  <c r="D37" i="7"/>
  <c r="D36" i="7"/>
  <c r="D35" i="7"/>
  <c r="D34" i="7"/>
  <c r="D33" i="7"/>
  <c r="D32" i="7"/>
  <c r="D31" i="7"/>
  <c r="D30" i="7"/>
  <c r="D29" i="7"/>
  <c r="D27" i="7"/>
  <c r="D26" i="7"/>
  <c r="D25" i="7"/>
  <c r="D24" i="7"/>
  <c r="D23" i="7"/>
  <c r="D22" i="7"/>
  <c r="D21" i="7"/>
  <c r="D20" i="7"/>
  <c r="D19" i="7"/>
  <c r="D17" i="7"/>
  <c r="D16" i="7"/>
  <c r="D15" i="7"/>
  <c r="D14" i="7"/>
  <c r="D13" i="7"/>
  <c r="D12" i="7"/>
  <c r="D11" i="7"/>
  <c r="C25" i="2" l="1"/>
  <c r="B25" i="2"/>
  <c r="D10" i="10" l="1"/>
  <c r="G10" i="10" s="1"/>
  <c r="D13" i="9"/>
  <c r="G13" i="9" s="1"/>
  <c r="G10" i="8"/>
  <c r="D10" i="8"/>
  <c r="D54" i="7"/>
  <c r="D34" i="6" l="1"/>
  <c r="D15" i="6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E47" i="2" s="1"/>
  <c r="E59" i="2" s="1"/>
  <c r="C60" i="2"/>
  <c r="B60" i="2"/>
  <c r="C41" i="2"/>
  <c r="B41" i="2"/>
  <c r="C38" i="2"/>
  <c r="C9" i="7" l="1"/>
  <c r="F29" i="8"/>
  <c r="G28" i="7"/>
  <c r="E79" i="2"/>
  <c r="F81" i="2"/>
  <c r="E81" i="2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G43" i="9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E77" i="9" l="1"/>
  <c r="G77" i="9"/>
  <c r="G9" i="7"/>
  <c r="B77" i="9"/>
  <c r="F77" i="9"/>
  <c r="D159" i="7"/>
  <c r="G84" i="7"/>
  <c r="G42" i="6"/>
  <c r="G70" i="6"/>
  <c r="G159" i="7" l="1"/>
  <c r="B38" i="2"/>
  <c r="C31" i="2"/>
  <c r="B31" i="2"/>
  <c r="C17" i="2"/>
  <c r="B17" i="2"/>
  <c r="C9" i="2"/>
  <c r="B9" i="2"/>
  <c r="C47" i="2" l="1"/>
  <c r="C62" i="2" s="1"/>
  <c r="B47" i="2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<sst xmlns="http://schemas.openxmlformats.org/spreadsheetml/2006/main" count="820" uniqueCount="568">
  <si>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</si>
  <si>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</si>
  <si>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</si>
  <si>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</si>
  <si>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</si>
  <si>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</si>
  <si>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</si>
  <si>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</si>
  <si>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</si>
  <si>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</si>
  <si>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</si>
  <si>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</si>
  <si>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</si>
  <si>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</si>
  <si>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</si>
  <si>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</si>
  <si>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</si>
  <si>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</si>
  <si>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</si>
  <si>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</si>
  <si>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</si>
  <si>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</si>
  <si>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</si>
  <si>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</si>
  <si>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</si>
  <si>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</si>
  <si>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</si>
  <si>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</si>
  <si>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</si>
  <si>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</si>
  <si>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</si>
  <si>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</si>
  <si>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</si>
  <si>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</si>
  <si>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</si>
  <si>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</si>
  <si>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</si>
  <si>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</si>
  <si>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</si>
  <si>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</si>
  <si>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</si>
  <si>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</si>
  <si>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</si>
  <si>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</si>
  <si>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</si>
  <si>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</si>
  <si>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</si>
  <si>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</si>
  <si>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</si>
  <si>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</si>
  <si>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</si>
  <si>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</si>
  <si>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</si>
  <si>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</si>
  <si>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</si>
  <si>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</si>
  <si>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</si>
  <si>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</si>
  <si>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</si>
  <si>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</si>
  <si>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</si>
  <si>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</si>
  <si>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</si>
  <si>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</si>
  <si>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</si>
  <si>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</si>
  <si>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</si>
  <si>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</si>
  <si>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</si>
  <si>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</si>
  <si>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</si>
  <si>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</si>
  <si>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</si>
  <si>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</si>
  <si>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</si>
  <si>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</si>
  <si>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</si>
  <si>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</si>
  <si>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</si>
  <si>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</si>
  <si>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</si>
  <si>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</si>
  <si>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</si>
  <si>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</si>
  <si>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</si>
  <si>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</si>
  <si>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</si>
  <si>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</si>
  <si>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</si>
  <si>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</si>
  <si>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</si>
  <si>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</si>
  <si>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</si>
  <si>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</si>
  <si>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</si>
  <si>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</si>
  <si>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</si>
  <si>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</si>
  <si>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</si>
  <si>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</si>
  <si>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</si>
  <si>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</si>
  <si>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</si>
  <si>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</si>
  <si>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</si>
  <si>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</si>
  <si>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</si>
  <si>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</si>
  <si>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</si>
  <si>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</si>
  <si>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</si>
  <si>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</si>
  <si>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</si>
  <si>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</si>
  <si>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</si>
  <si>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</si>
  <si>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</si>
  <si>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</si>
  <si>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</si>
  <si>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</si>
  <si>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</si>
  <si>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</si>
  <si>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</si>
  <si>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</si>
  <si>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</si>
  <si>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</si>
  <si>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</si>
  <si>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</si>
  <si>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</si>
  <si>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</si>
  <si>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</si>
  <si>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</si>
  <si>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</si>
  <si>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</si>
  <si>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</si>
  <si>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</si>
  <si>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</si>
  <si>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</si>
  <si>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</si>
  <si>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</si>
  <si>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</si>
  <si>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</si>
  <si>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</si>
  <si>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</si>
  <si>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</si>
  <si>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</si>
  <si>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</si>
  <si>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</si>
  <si>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</si>
  <si>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</si>
  <si>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</si>
  <si>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</si>
  <si>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</si>
  <si>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</si>
  <si>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</si>
  <si>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</si>
  <si>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</si>
  <si>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</si>
  <si>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</si>
  <si>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</si>
  <si>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</si>
  <si>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</si>
  <si>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</si>
  <si>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</si>
  <si>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</si>
  <si>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</si>
  <si>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</si>
  <si>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</si>
  <si>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</si>
  <si>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</si>
  <si>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</si>
  <si>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</si>
  <si>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</si>
  <si>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</si>
  <si>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</si>
  <si>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</si>
  <si>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</si>
  <si>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</si>
  <si>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</si>
  <si>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</si>
  <si>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</si>
  <si>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</si>
  <si>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</si>
  <si>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</si>
  <si>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</si>
  <si>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</si>
  <si>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</si>
  <si>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</si>
  <si>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</si>
  <si>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</si>
  <si>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</si>
  <si>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</si>
  <si>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</si>
  <si>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</si>
  <si>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</si>
  <si>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</si>
  <si>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</si>
  <si>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</si>
  <si>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</si>
  <si>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</si>
  <si>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</si>
  <si>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</si>
  <si>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</si>
  <si>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</si>
  <si>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</si>
  <si>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</si>
  <si>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</si>
  <si>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</si>
  <si>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</si>
  <si>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</si>
  <si>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</si>
  <si>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</si>
  <si>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</si>
  <si>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</si>
  <si>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</si>
  <si>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</si>
  <si>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</si>
  <si>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</si>
  <si>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</si>
  <si>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</si>
  <si>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</si>
  <si>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</si>
  <si>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</si>
  <si>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</si>
  <si>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</si>
  <si>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</si>
  <si>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</si>
  <si>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</si>
  <si>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</si>
  <si>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</si>
  <si>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</si>
  <si>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</si>
  <si>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</si>
  <si>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</si>
  <si>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</si>
  <si>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</si>
  <si>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</si>
  <si>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</si>
  <si>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</si>
  <si>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</si>
  <si>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</si>
  <si>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</si>
  <si>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</si>
  <si>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</si>
  <si>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</si>
  <si>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</si>
  <si>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</si>
  <si>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</si>
  <si>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</si>
  <si>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</si>
  <si>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</si>
  <si>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</si>
  <si>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</si>
  <si>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</si>
  <si>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</si>
  <si>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</si>
  <si>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</si>
  <si>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</si>
  <si>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</si>
  <si>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</si>
  <si>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</si>
  <si>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</si>
  <si>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</si>
  <si>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</si>
  <si>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</si>
  <si>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</si>
  <si>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</si>
  <si>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</si>
  <si>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</si>
  <si>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</si>
  <si>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</si>
  <si>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</si>
  <si>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</si>
  <si>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</si>
  <si>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</si>
  <si>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</si>
  <si>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</si>
  <si>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</si>
  <si>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</si>
  <si>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</si>
  <si>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</si>
  <si>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</si>
  <si>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</si>
  <si>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</si>
  <si>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</si>
  <si>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</si>
  <si>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</si>
  <si>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</si>
  <si>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</si>
  <si>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</si>
  <si>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</si>
  <si>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</si>
  <si>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</si>
  <si>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</si>
  <si>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</si>
  <si>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</si>
  <si>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</si>
  <si>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</si>
  <si>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</si>
  <si>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</si>
  <si>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</si>
  <si>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</si>
  <si>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</si>
  <si>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</si>
  <si>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</si>
  <si>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</si>
  <si>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</si>
  <si>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</si>
  <si>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</si>
  <si>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</si>
  <si>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</si>
  <si>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</si>
  <si>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</si>
  <si>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</si>
  <si>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</si>
  <si>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</si>
  <si>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</si>
  <si>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</si>
  <si>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</si>
  <si>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</si>
  <si>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</si>
  <si>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</si>
  <si>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</si>
  <si>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</si>
  <si>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</si>
  <si>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</si>
  <si>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</si>
  <si>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</si>
  <si>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</si>
  <si>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</si>
  <si>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</si>
  <si>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</si>
  <si>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</si>
  <si>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</si>
  <si>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</si>
  <si>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</si>
  <si>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</si>
  <si>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</si>
  <si>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</si>
  <si>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</si>
  <si>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</si>
  <si>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</si>
  <si>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</si>
  <si>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</si>
  <si>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</si>
  <si>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</si>
  <si>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</si>
  <si>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</si>
  <si>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</si>
  <si>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</si>
  <si>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</si>
  <si>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</si>
  <si>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</si>
  <si>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</si>
  <si>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</si>
  <si>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</si>
  <si>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</si>
  <si>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</si>
  <si>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</si>
  <si>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</si>
  <si>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</si>
  <si>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</si>
  <si>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</si>
  <si>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</si>
  <si>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</si>
  <si>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</si>
  <si>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</si>
  <si>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</si>
  <si>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</si>
  <si>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</si>
  <si>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</si>
  <si>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</si>
  <si>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</si>
  <si>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</si>
  <si>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</si>
  <si>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</si>
  <si>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</si>
  <si>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</si>
  <si>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</si>
  <si>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</si>
  <si>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</si>
  <si>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</si>
  <si>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</si>
  <si>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</si>
  <si>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</si>
  <si>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</si>
  <si>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</si>
  <si>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</si>
  <si>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</si>
  <si>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</si>
  <si>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</si>
  <si>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</si>
  <si>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</si>
  <si>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</si>
  <si>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</si>
  <si>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</si>
  <si>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</si>
  <si>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</si>
  <si>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</si>
  <si>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</si>
  <si>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</si>
  <si>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</si>
  <si>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</si>
  <si>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</si>
  <si>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</si>
  <si>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</si>
  <si>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</si>
  <si>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</si>
  <si>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</si>
  <si>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</si>
  <si>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</si>
  <si>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</si>
  <si>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</si>
  <si>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</si>
  <si>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</si>
  <si>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</si>
  <si>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</si>
  <si>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</si>
  <si>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</si>
  <si>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</si>
  <si>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</si>
  <si>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</si>
  <si>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</si>
  <si>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</si>
  <si>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</si>
  <si>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</si>
  <si>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</si>
  <si>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</si>
  <si>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</si>
  <si>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</si>
  <si>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</si>
  <si>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</si>
  <si>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</si>
  <si>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</si>
  <si>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</si>
  <si>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</si>
  <si>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</si>
  <si>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</si>
  <si>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</si>
  <si>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</si>
  <si>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</si>
  <si>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</si>
  <si>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</si>
  <si>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</si>
  <si>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</si>
  <si>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</si>
  <si>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</si>
  <si>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</si>
  <si>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</si>
  <si>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</si>
  <si>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</si>
  <si>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</si>
  <si>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</si>
  <si>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</si>
  <si>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</si>
  <si>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</si>
  <si>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</si>
  <si>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</si>
  <si>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</si>
  <si>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</si>
  <si>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</si>
  <si>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</si>
  <si>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</si>
  <si>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</si>
  <si>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</si>
  <si>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</si>
  <si>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</si>
  <si>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</si>
  <si>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</si>
  <si>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</si>
  <si>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</si>
  <si>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</si>
  <si>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</si>
  <si>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</si>
  <si>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</si>
  <si>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</si>
  <si>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</si>
  <si>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</si>
  <si>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</si>
  <si>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</si>
  <si>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</si>
  <si>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</si>
  <si>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</si>
  <si>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</si>
  <si>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</si>
  <si>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</si>
  <si>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</si>
  <si>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</si>
  <si>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</si>
  <si>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</si>
  <si>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</si>
  <si>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</si>
  <si>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</si>
  <si>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</si>
  <si>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</si>
  <si>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</si>
  <si>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</si>
  <si>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</si>
  <si>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</si>
  <si>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</si>
  <si>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</si>
  <si>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</si>
  <si>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</si>
  <si>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</si>
  <si>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</si>
  <si>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</si>
  <si>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</si>
  <si>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</si>
  <si>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</si>
  <si>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</si>
  <si>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</si>
  <si>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</si>
  <si>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</si>
  <si>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</si>
  <si>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</si>
  <si>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</si>
  <si>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</si>
  <si>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</si>
  <si>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</si>
  <si>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</si>
  <si>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</si>
  <si>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</si>
  <si>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</si>
  <si>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</si>
  <si>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</si>
  <si>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</si>
  <si>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</si>
  <si>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</si>
  <si>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</si>
  <si>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</si>
  <si>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</si>
  <si>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</si>
  <si>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</si>
  <si>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</si>
  <si>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</si>
  <si>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</si>
  <si>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</si>
  <si>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</si>
  <si>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</si>
  <si>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</si>
  <si>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</si>
  <si>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</si>
  <si>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</si>
  <si>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</si>
  <si>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</si>
  <si>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</si>
  <si>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</si>
  <si>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</si>
  <si>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</si>
  <si>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</si>
  <si>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</si>
  <si>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</si>
  <si>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</si>
  <si>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</si>
  <si>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</si>
  <si>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</si>
  <si>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</si>
  <si>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</si>
  <si>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</si>
  <si>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</si>
  <si>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</si>
  <si>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</si>
  <si>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</si>
  <si>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</si>
  <si>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MUNICIPAL DE PLANEACIÓN DE SAN MIGUEL DE ALLENDE, GTO. (a)</t>
  </si>
  <si>
    <t>31120M33P010000 DIRECCION GENERAL</t>
  </si>
  <si>
    <t>Al 31 de Diciembre de 2022 y al 30 de Junio de 2023 (b)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</si>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</sst>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9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43" fontId="1" fillId="0" borderId="14" xfId="1" applyFont="1" applyFill="1" applyBorder="1" applyAlignment="1" applyProtection="1">
      <alignment horizontal="right" vertical="center"/>
      <protection locked="0"/>
    </xf>
    <xf numFmtId="43" fontId="1" fillId="0" borderId="14" xfId="1" applyFont="1" applyFill="1" applyBorder="1" applyProtection="1">
      <protection locked="0"/>
    </xf>
    <xf numFmtId="43" fontId="1" fillId="0" borderId="14" xfId="1" applyFont="1" applyFill="1" applyBorder="1" applyAlignment="1" applyProtection="1">
      <alignment vertical="center"/>
      <protection locked="0"/>
    </xf>
    <xf numFmtId="43" fontId="0" fillId="0" borderId="14" xfId="1" applyFont="1" applyFill="1" applyBorder="1" applyAlignment="1" applyProtection="1">
      <alignment vertical="center"/>
      <protection locked="0"/>
    </xf>
    <xf numFmtId="43" fontId="1" fillId="3" borderId="14" xfId="1" applyFont="1" applyFill="1" applyBorder="1" applyAlignment="1" applyProtection="1">
      <alignment vertical="center"/>
      <protection locked="0"/>
    </xf>
    <xf numFmtId="43" fontId="0" fillId="3" borderId="14" xfId="1" applyFont="1" applyFill="1" applyBorder="1" applyAlignment="1" applyProtection="1">
      <alignment vertical="center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4" fontId="0" fillId="0" borderId="14" xfId="1" applyNumberFormat="1" applyFont="1" applyFill="1" applyBorder="1" applyAlignment="1" applyProtection="1">
      <alignment horizontal="right" vertical="center"/>
      <protection locked="0"/>
    </xf>
    <xf numFmtId="165" fontId="2" fillId="0" borderId="14" xfId="1" applyNumberFormat="1" applyFont="1" applyFill="1" applyBorder="1" applyAlignment="1" applyProtection="1">
      <alignment horizontal="right" vertical="center"/>
      <protection locked="0"/>
    </xf>
    <xf numFmtId="4" fontId="1" fillId="0" borderId="14" xfId="1" applyNumberFormat="1" applyFont="1" applyFill="1" applyBorder="1" applyProtection="1"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165" fontId="1" fillId="0" borderId="14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</cellXfs>
  <cellStyles count="4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opLeftCell="D54" zoomScale="70" zoomScaleNormal="70" zoomScaleSheetLayoutView="80" workbookViewId="0">
      <selection activeCell="E69" sqref="E69:F70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53" t="s">
        <v>0</v>
      </c>
      <c r="B1" s="154"/>
      <c r="C1" s="154"/>
      <c r="D1" s="154"/>
      <c r="E1" s="154"/>
      <c r="F1" s="155"/>
    </row>
    <row r="2" spans="1:6" ht="15" customHeight="1" x14ac:dyDescent="0.25">
      <c r="A2" s="114" t="s">
        <v>564</v>
      </c>
      <c r="B2" s="115"/>
      <c r="C2" s="115"/>
      <c r="D2" s="115"/>
      <c r="E2" s="115"/>
      <c r="F2" s="116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566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5621528</v>
      </c>
      <c r="C9" s="49">
        <f>SUM(C10:C16)</f>
        <v>4877097</v>
      </c>
      <c r="D9" s="48" t="s">
        <v>12</v>
      </c>
      <c r="E9" s="49">
        <f>SUM(E10:E18)</f>
        <v>77571</v>
      </c>
      <c r="F9" s="49">
        <f>SUM(F10:F18)</f>
        <v>220565</v>
      </c>
    </row>
    <row r="10" spans="1:6" x14ac:dyDescent="0.25">
      <c r="A10" s="50" t="s">
        <v>13</v>
      </c>
      <c r="B10" s="187">
        <v>0</v>
      </c>
      <c r="C10" s="187">
        <v>0</v>
      </c>
      <c r="D10" s="50" t="s">
        <v>14</v>
      </c>
      <c r="E10" s="49">
        <v>0</v>
      </c>
      <c r="F10" s="49">
        <v>0</v>
      </c>
    </row>
    <row r="11" spans="1:6" x14ac:dyDescent="0.25">
      <c r="A11" s="50" t="s">
        <v>15</v>
      </c>
      <c r="B11" s="187">
        <v>962177</v>
      </c>
      <c r="C11" s="187">
        <v>0</v>
      </c>
      <c r="D11" s="50" t="s">
        <v>16</v>
      </c>
      <c r="E11" s="49">
        <v>0</v>
      </c>
      <c r="F11" s="49">
        <v>0</v>
      </c>
    </row>
    <row r="12" spans="1:6" x14ac:dyDescent="0.25">
      <c r="A12" s="50" t="s">
        <v>17</v>
      </c>
      <c r="B12" s="187">
        <v>0</v>
      </c>
      <c r="C12" s="187">
        <v>4877097</v>
      </c>
      <c r="D12" s="50" t="s">
        <v>18</v>
      </c>
      <c r="E12" s="49">
        <v>0</v>
      </c>
      <c r="F12" s="49">
        <v>0</v>
      </c>
    </row>
    <row r="13" spans="1:6" x14ac:dyDescent="0.25">
      <c r="A13" s="50" t="s">
        <v>19</v>
      </c>
      <c r="B13" s="187">
        <v>4659351</v>
      </c>
      <c r="C13" s="187">
        <v>0</v>
      </c>
      <c r="D13" s="50" t="s">
        <v>20</v>
      </c>
      <c r="E13" s="49">
        <v>0</v>
      </c>
      <c r="F13" s="49">
        <v>0</v>
      </c>
    </row>
    <row r="14" spans="1:6" x14ac:dyDescent="0.25">
      <c r="A14" s="50" t="s">
        <v>21</v>
      </c>
      <c r="B14" s="187">
        <v>0</v>
      </c>
      <c r="C14" s="187">
        <v>0</v>
      </c>
      <c r="D14" s="50" t="s">
        <v>22</v>
      </c>
      <c r="E14" s="49">
        <v>0</v>
      </c>
      <c r="F14" s="49">
        <v>0</v>
      </c>
    </row>
    <row r="15" spans="1:6" x14ac:dyDescent="0.25">
      <c r="A15" s="50" t="s">
        <v>23</v>
      </c>
      <c r="B15" s="187">
        <v>0</v>
      </c>
      <c r="C15" s="187">
        <v>0</v>
      </c>
      <c r="D15" s="50" t="s">
        <v>24</v>
      </c>
      <c r="E15" s="49">
        <v>0</v>
      </c>
      <c r="F15" s="49">
        <v>0</v>
      </c>
    </row>
    <row r="16" spans="1:6" x14ac:dyDescent="0.25">
      <c r="A16" s="50" t="s">
        <v>25</v>
      </c>
      <c r="B16" s="187">
        <v>0</v>
      </c>
      <c r="C16" s="187">
        <v>0</v>
      </c>
      <c r="D16" s="50" t="s">
        <v>26</v>
      </c>
      <c r="E16" s="187">
        <v>77571</v>
      </c>
      <c r="F16" s="187">
        <v>220565</v>
      </c>
    </row>
    <row r="17" spans="1:6" x14ac:dyDescent="0.25">
      <c r="A17" s="48" t="s">
        <v>27</v>
      </c>
      <c r="B17" s="49">
        <f>SUM(B18:B24)</f>
        <v>17950.800000000003</v>
      </c>
      <c r="C17" s="49">
        <f>SUM(C18:C24)</f>
        <v>1376.8000000000029</v>
      </c>
      <c r="D17" s="50" t="s">
        <v>28</v>
      </c>
      <c r="E17" s="49">
        <v>0</v>
      </c>
      <c r="F17" s="49">
        <v>0</v>
      </c>
    </row>
    <row r="18" spans="1:6" x14ac:dyDescent="0.25">
      <c r="A18" s="50" t="s">
        <v>29</v>
      </c>
      <c r="B18" s="187">
        <v>0</v>
      </c>
      <c r="C18" s="187">
        <v>0</v>
      </c>
      <c r="D18" s="50" t="s">
        <v>30</v>
      </c>
      <c r="E18" s="49">
        <v>0</v>
      </c>
      <c r="F18" s="49">
        <v>0</v>
      </c>
    </row>
    <row r="19" spans="1:6" x14ac:dyDescent="0.25">
      <c r="A19" s="50" t="s">
        <v>31</v>
      </c>
      <c r="B19" s="187">
        <v>72752</v>
      </c>
      <c r="C19" s="187">
        <v>72752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187">
        <v>14950</v>
      </c>
      <c r="C20" s="187">
        <v>0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187">
        <v>0</v>
      </c>
      <c r="C21" s="187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187">
        <v>3000</v>
      </c>
      <c r="C22" s="187">
        <v>0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187">
        <v>0</v>
      </c>
      <c r="C23" s="187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187">
        <v>-72751.199999999997</v>
      </c>
      <c r="C24" s="187">
        <v>-71375.199999999997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188">
        <f>SUM(B26:B30)</f>
        <v>-0.01</v>
      </c>
      <c r="C25" s="188">
        <f>SUM(C26:C30)</f>
        <v>-0.01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187">
        <v>-0.01</v>
      </c>
      <c r="C26" s="187">
        <v>-0.01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187">
        <v>0</v>
      </c>
      <c r="C27" s="187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187">
        <v>0</v>
      </c>
      <c r="C28" s="187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187">
        <v>0</v>
      </c>
      <c r="C29" s="187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187">
        <v>0</v>
      </c>
      <c r="C30" s="187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0</v>
      </c>
      <c r="C37" s="49">
        <v>0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B9+B17+B25+B31+B38+B41</f>
        <v>5639478.79</v>
      </c>
      <c r="C47" s="4">
        <f>C9+C17+C25+C31+C38+C41</f>
        <v>4878473.79</v>
      </c>
      <c r="D47" s="2" t="s">
        <v>86</v>
      </c>
      <c r="E47" s="4">
        <f>E9+E19+E23+E26+E27+E31+E38+E42</f>
        <v>77571</v>
      </c>
      <c r="F47" s="4">
        <f>F9+F19+F23+F26+F27+F31+F38+F42</f>
        <v>220565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187">
        <v>0</v>
      </c>
      <c r="C50" s="187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187">
        <v>0</v>
      </c>
      <c r="C51" s="187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187">
        <v>0</v>
      </c>
      <c r="C52" s="187">
        <v>0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187">
        <v>1489262</v>
      </c>
      <c r="C53" s="187">
        <v>1473762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187">
        <v>0</v>
      </c>
      <c r="C54" s="187">
        <v>0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187">
        <v>-737990.41</v>
      </c>
      <c r="C55" s="187">
        <v>-737990.41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187">
        <v>0</v>
      </c>
      <c r="C56" s="187">
        <v>0</v>
      </c>
      <c r="D56" s="47"/>
      <c r="E56" s="51"/>
      <c r="F56" s="51"/>
    </row>
    <row r="57" spans="1:6" x14ac:dyDescent="0.25">
      <c r="A57" s="48" t="s">
        <v>102</v>
      </c>
      <c r="B57" s="187">
        <v>0</v>
      </c>
      <c r="C57" s="187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187">
        <v>0</v>
      </c>
      <c r="C58" s="187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77571</v>
      </c>
      <c r="F59" s="4">
        <f>F47+F57</f>
        <v>220565</v>
      </c>
    </row>
    <row r="60" spans="1:6" x14ac:dyDescent="0.25">
      <c r="A60" s="3" t="s">
        <v>106</v>
      </c>
      <c r="B60" s="4">
        <f>SUM(B50:B58)</f>
        <v>751271.59</v>
      </c>
      <c r="C60" s="4">
        <f>SUM(C50:C58)</f>
        <v>735771.59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6390750.3799999999</v>
      </c>
      <c r="C62" s="4">
        <f>SUM(C47+C60)</f>
        <v>5614245.3799999999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7</v>
      </c>
      <c r="F63" s="49">
        <f>SUM(F64:F66)</f>
        <v>7</v>
      </c>
    </row>
    <row r="64" spans="1:6" x14ac:dyDescent="0.25">
      <c r="A64" s="47"/>
      <c r="B64" s="47"/>
      <c r="C64" s="47"/>
      <c r="D64" s="48" t="s">
        <v>110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111</v>
      </c>
      <c r="E65" s="143">
        <v>7</v>
      </c>
      <c r="F65" s="143">
        <v>7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6313172</v>
      </c>
      <c r="F68" s="49">
        <f>SUM(F69:F73)</f>
        <v>5393674</v>
      </c>
    </row>
    <row r="69" spans="1:6" x14ac:dyDescent="0.25">
      <c r="A69" s="55"/>
      <c r="B69" s="47"/>
      <c r="C69" s="47"/>
      <c r="D69" s="48" t="s">
        <v>114</v>
      </c>
      <c r="E69" s="187">
        <v>919499</v>
      </c>
      <c r="F69" s="187">
        <v>2604264</v>
      </c>
    </row>
    <row r="70" spans="1:6" x14ac:dyDescent="0.25">
      <c r="A70" s="55"/>
      <c r="B70" s="47"/>
      <c r="C70" s="47"/>
      <c r="D70" s="48" t="s">
        <v>115</v>
      </c>
      <c r="E70" s="187">
        <v>5393673</v>
      </c>
      <c r="F70" s="187">
        <v>2789410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6313179</v>
      </c>
      <c r="F79" s="4">
        <f>F63+F68+F75</f>
        <v>5393681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6390750</v>
      </c>
      <c r="F81" s="4">
        <f>F59+F79</f>
        <v>5614246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17:F45 B25:C25 E71:F81 B17:C17 B31:C49 E9:F15 E50:F64 E66:F68 B9:C9 B5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scale="40" orientation="landscape" horizontalDpi="1200" verticalDpi="1200" r:id="rId1"/>
  <ignoredErrors>
    <ignoredError sqref="B9:C9 E9:F15 B17:C17 B31:C49 B59:C62 E17:F64 E66:F68 E71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76" t="s">
        <v>453</v>
      </c>
      <c r="B1" s="176"/>
      <c r="C1" s="176"/>
      <c r="D1" s="176"/>
      <c r="E1" s="176"/>
      <c r="F1" s="176"/>
      <c r="G1" s="176"/>
    </row>
    <row r="2" spans="1:7" x14ac:dyDescent="0.25">
      <c r="A2" s="132" t="str">
        <f>'Formato 1'!A2</f>
        <v>INSTITUTO MUNICIPAL DE PLANEACIÓN DE SAN MIGUEL DE ALLENDE, GTO. (a)</v>
      </c>
      <c r="B2" s="133"/>
      <c r="C2" s="133"/>
      <c r="D2" s="133"/>
      <c r="E2" s="133"/>
      <c r="F2" s="133"/>
      <c r="G2" s="134"/>
    </row>
    <row r="3" spans="1:7" x14ac:dyDescent="0.25">
      <c r="A3" s="135" t="s">
        <v>454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455</v>
      </c>
      <c r="B5" s="136"/>
      <c r="C5" s="136"/>
      <c r="D5" s="136"/>
      <c r="E5" s="136"/>
      <c r="F5" s="136"/>
      <c r="G5" s="137"/>
    </row>
    <row r="6" spans="1:7" x14ac:dyDescent="0.25">
      <c r="A6" s="174" t="s">
        <v>456</v>
      </c>
      <c r="B6" s="38">
        <v>2022</v>
      </c>
      <c r="C6" s="174">
        <f>+B6+1</f>
        <v>2023</v>
      </c>
      <c r="D6" s="174">
        <f>+C6+1</f>
        <v>2024</v>
      </c>
      <c r="E6" s="174">
        <f>+D6+1</f>
        <v>2025</v>
      </c>
      <c r="F6" s="174">
        <f>+E6+1</f>
        <v>2026</v>
      </c>
      <c r="G6" s="174">
        <f>+F6+1</f>
        <v>2027</v>
      </c>
    </row>
    <row r="7" spans="1:7" ht="83.25" customHeight="1" x14ac:dyDescent="0.25">
      <c r="A7" s="175"/>
      <c r="B7" s="72" t="s">
        <v>457</v>
      </c>
      <c r="C7" s="175"/>
      <c r="D7" s="175"/>
      <c r="E7" s="175"/>
      <c r="F7" s="175"/>
      <c r="G7" s="175"/>
    </row>
    <row r="8" spans="1:7" ht="30" x14ac:dyDescent="0.25">
      <c r="A8" s="73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240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241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242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244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245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465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466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467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291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295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470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299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77" t="s">
        <v>472</v>
      </c>
      <c r="B1" s="177"/>
      <c r="C1" s="177"/>
      <c r="D1" s="177"/>
      <c r="E1" s="177"/>
      <c r="F1" s="177"/>
      <c r="G1" s="177"/>
    </row>
    <row r="2" spans="1:7" x14ac:dyDescent="0.25">
      <c r="A2" s="132" t="str">
        <f>'Formato 1'!A2</f>
        <v>INSTITUTO MUNICIPAL DE PLANEACIÓN DE SAN MIGUEL DE ALLENDE, GTO.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473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455</v>
      </c>
      <c r="B5" s="118"/>
      <c r="C5" s="118"/>
      <c r="D5" s="118"/>
      <c r="E5" s="118"/>
      <c r="F5" s="118"/>
      <c r="G5" s="119"/>
    </row>
    <row r="6" spans="1:7" x14ac:dyDescent="0.25">
      <c r="A6" s="178" t="s">
        <v>474</v>
      </c>
      <c r="B6" s="38">
        <v>2022</v>
      </c>
      <c r="C6" s="174">
        <f>+B6+1</f>
        <v>2023</v>
      </c>
      <c r="D6" s="174">
        <f>+C6+1</f>
        <v>2024</v>
      </c>
      <c r="E6" s="174">
        <f>+D6+1</f>
        <v>2025</v>
      </c>
      <c r="F6" s="174">
        <f>+E6+1</f>
        <v>2026</v>
      </c>
      <c r="G6" s="174">
        <f>+F6+1</f>
        <v>2027</v>
      </c>
    </row>
    <row r="7" spans="1:7" ht="57.75" customHeight="1" x14ac:dyDescent="0.25">
      <c r="A7" s="179"/>
      <c r="B7" s="39" t="s">
        <v>457</v>
      </c>
      <c r="C7" s="175"/>
      <c r="D7" s="175"/>
      <c r="E7" s="175"/>
      <c r="F7" s="175"/>
      <c r="G7" s="175"/>
    </row>
    <row r="8" spans="1:7" x14ac:dyDescent="0.25">
      <c r="A8" s="27" t="s">
        <v>475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476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477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478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479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480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481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477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478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479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480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481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482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484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487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77" t="s">
        <v>488</v>
      </c>
      <c r="B1" s="177"/>
      <c r="C1" s="177"/>
      <c r="D1" s="177"/>
      <c r="E1" s="177"/>
      <c r="F1" s="177"/>
      <c r="G1" s="177"/>
    </row>
    <row r="2" spans="1:7" x14ac:dyDescent="0.25">
      <c r="A2" s="132" t="str">
        <f>'Formato 1'!A2</f>
        <v>INSTITUTO MUNICIPAL DE PLANEACIÓN DE SAN MIGUEL DE ALLENDE, GTO.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489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81" t="s">
        <v>456</v>
      </c>
      <c r="B5" s="182">
        <v>2017</v>
      </c>
      <c r="C5" s="182">
        <f>+B5+1</f>
        <v>2018</v>
      </c>
      <c r="D5" s="182">
        <f>+C5+1</f>
        <v>2019</v>
      </c>
      <c r="E5" s="182">
        <f>+D5+1</f>
        <v>2020</v>
      </c>
      <c r="F5" s="182">
        <f>+E5+1</f>
        <v>2021</v>
      </c>
      <c r="G5" s="38">
        <f>+F5+1</f>
        <v>2022</v>
      </c>
    </row>
    <row r="6" spans="1:7" ht="32.25" x14ac:dyDescent="0.25">
      <c r="A6" s="164"/>
      <c r="B6" s="183"/>
      <c r="C6" s="183"/>
      <c r="D6" s="183"/>
      <c r="E6" s="183"/>
      <c r="F6" s="183"/>
      <c r="G6" s="39" t="s">
        <v>490</v>
      </c>
    </row>
    <row r="7" spans="1:7" x14ac:dyDescent="0.25">
      <c r="A7" s="64" t="s">
        <v>458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491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495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498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499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500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501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502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503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504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505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507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295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508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470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509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80" t="s">
        <v>511</v>
      </c>
      <c r="B39" s="180"/>
      <c r="C39" s="180"/>
      <c r="D39" s="180"/>
      <c r="E39" s="180"/>
      <c r="F39" s="180"/>
      <c r="G39" s="180"/>
    </row>
    <row r="40" spans="1:7" x14ac:dyDescent="0.25">
      <c r="A40" s="180" t="s">
        <v>512</v>
      </c>
      <c r="B40" s="180"/>
      <c r="C40" s="180"/>
      <c r="D40" s="180"/>
      <c r="E40" s="180"/>
      <c r="F40" s="180"/>
      <c r="G40" s="18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77" t="s">
        <v>513</v>
      </c>
      <c r="B1" s="177"/>
      <c r="C1" s="177"/>
      <c r="D1" s="177"/>
      <c r="E1" s="177"/>
      <c r="F1" s="177"/>
      <c r="G1" s="177"/>
    </row>
    <row r="2" spans="1:7" x14ac:dyDescent="0.25">
      <c r="A2" s="132" t="str">
        <f>'Formato 1'!A2</f>
        <v>INSTITUTO MUNICIPAL DE PLANEACIÓN DE SAN MIGUEL DE ALLENDE, GTO. (a)</v>
      </c>
      <c r="B2" s="133"/>
      <c r="C2" s="133"/>
      <c r="D2" s="133"/>
      <c r="E2" s="133"/>
      <c r="F2" s="133"/>
      <c r="G2" s="134"/>
    </row>
    <row r="3" spans="1:7" x14ac:dyDescent="0.25">
      <c r="A3" s="117" t="s">
        <v>514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84" t="s">
        <v>474</v>
      </c>
      <c r="B5" s="182">
        <v>2017</v>
      </c>
      <c r="C5" s="182">
        <f>+B5+1</f>
        <v>2018</v>
      </c>
      <c r="D5" s="182">
        <f>+C5+1</f>
        <v>2019</v>
      </c>
      <c r="E5" s="182">
        <f>+D5+1</f>
        <v>2020</v>
      </c>
      <c r="F5" s="182">
        <f>+E5+1</f>
        <v>2021</v>
      </c>
      <c r="G5" s="38">
        <v>2022</v>
      </c>
    </row>
    <row r="6" spans="1:7" ht="48.75" customHeight="1" x14ac:dyDescent="0.25">
      <c r="A6" s="185"/>
      <c r="B6" s="183"/>
      <c r="C6" s="183"/>
      <c r="D6" s="183"/>
      <c r="E6" s="183"/>
      <c r="F6" s="183"/>
      <c r="G6" s="39" t="s">
        <v>515</v>
      </c>
    </row>
    <row r="7" spans="1:7" x14ac:dyDescent="0.25">
      <c r="A7" s="27" t="s">
        <v>475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476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480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483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476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477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478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479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480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481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482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486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516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80" t="s">
        <v>511</v>
      </c>
      <c r="B32" s="180"/>
      <c r="C32" s="180"/>
      <c r="D32" s="180"/>
      <c r="E32" s="180"/>
      <c r="F32" s="180"/>
      <c r="G32" s="180"/>
    </row>
    <row r="33" spans="1:7" x14ac:dyDescent="0.25">
      <c r="A33" s="180" t="s">
        <v>512</v>
      </c>
      <c r="B33" s="180"/>
      <c r="C33" s="180"/>
      <c r="D33" s="180"/>
      <c r="E33" s="180"/>
      <c r="F33" s="180"/>
      <c r="G33" s="18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86" t="s">
        <v>517</v>
      </c>
      <c r="B1" s="186"/>
      <c r="C1" s="186"/>
      <c r="D1" s="186"/>
      <c r="E1" s="186"/>
      <c r="F1" s="186"/>
    </row>
    <row r="2" spans="1:6" ht="20.100000000000001" customHeight="1" x14ac:dyDescent="0.25">
      <c r="A2" s="114" t="str">
        <f>'Formato 1'!A2</f>
        <v>INSTITUTO MUNICIPAL DE PLANEACIÓN DE SAN MIGUEL DE ALLENDE, GTO. (a)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518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519</v>
      </c>
      <c r="C4" s="125" t="s">
        <v>520</v>
      </c>
      <c r="D4" s="125" t="s">
        <v>521</v>
      </c>
      <c r="E4" s="125" t="s">
        <v>522</v>
      </c>
      <c r="F4" s="125" t="s">
        <v>523</v>
      </c>
    </row>
    <row r="5" spans="1:6" ht="12.75" customHeight="1" x14ac:dyDescent="0.25">
      <c r="A5" s="19" t="s">
        <v>524</v>
      </c>
      <c r="B5" s="55"/>
      <c r="C5" s="55"/>
      <c r="D5" s="55"/>
      <c r="E5" s="55"/>
      <c r="F5" s="55"/>
    </row>
    <row r="6" spans="1:6" ht="30" x14ac:dyDescent="0.25">
      <c r="A6" s="61" t="s">
        <v>525</v>
      </c>
      <c r="B6" s="62"/>
      <c r="C6" s="62"/>
      <c r="D6" s="62"/>
      <c r="E6" s="62"/>
      <c r="F6" s="62"/>
    </row>
    <row r="7" spans="1:6" ht="15" x14ac:dyDescent="0.25">
      <c r="A7" s="61" t="s">
        <v>526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527</v>
      </c>
      <c r="B9" s="47"/>
      <c r="C9" s="47"/>
      <c r="D9" s="47"/>
      <c r="E9" s="47"/>
      <c r="F9" s="47"/>
    </row>
    <row r="10" spans="1:6" ht="15" x14ac:dyDescent="0.25">
      <c r="A10" s="61" t="s">
        <v>528</v>
      </c>
      <c r="B10" s="62"/>
      <c r="C10" s="62"/>
      <c r="D10" s="62"/>
      <c r="E10" s="62"/>
      <c r="F10" s="62"/>
    </row>
    <row r="11" spans="1:6" ht="15" x14ac:dyDescent="0.25">
      <c r="A11" s="83" t="s">
        <v>529</v>
      </c>
      <c r="B11" s="62"/>
      <c r="C11" s="62"/>
      <c r="D11" s="62"/>
      <c r="E11" s="62"/>
      <c r="F11" s="62"/>
    </row>
    <row r="12" spans="1:6" ht="15" x14ac:dyDescent="0.25">
      <c r="A12" s="83" t="s">
        <v>530</v>
      </c>
      <c r="B12" s="62"/>
      <c r="C12" s="62"/>
      <c r="D12" s="62"/>
      <c r="E12" s="62"/>
      <c r="F12" s="62"/>
    </row>
    <row r="13" spans="1:6" ht="15" x14ac:dyDescent="0.25">
      <c r="A13" s="83" t="s">
        <v>531</v>
      </c>
      <c r="B13" s="62"/>
      <c r="C13" s="62"/>
      <c r="D13" s="62"/>
      <c r="E13" s="62"/>
      <c r="F13" s="62"/>
    </row>
    <row r="14" spans="1:6" ht="15" x14ac:dyDescent="0.25">
      <c r="A14" s="61" t="s">
        <v>532</v>
      </c>
      <c r="B14" s="62"/>
      <c r="C14" s="62"/>
      <c r="D14" s="62"/>
      <c r="E14" s="62"/>
      <c r="F14" s="62"/>
    </row>
    <row r="15" spans="1:6" ht="15" x14ac:dyDescent="0.25">
      <c r="A15" s="83" t="s">
        <v>529</v>
      </c>
      <c r="B15" s="62"/>
      <c r="C15" s="62"/>
      <c r="D15" s="62"/>
      <c r="E15" s="62"/>
      <c r="F15" s="62"/>
    </row>
    <row r="16" spans="1:6" ht="15" x14ac:dyDescent="0.25">
      <c r="A16" s="83" t="s">
        <v>530</v>
      </c>
      <c r="B16" s="62"/>
      <c r="C16" s="62"/>
      <c r="D16" s="62"/>
      <c r="E16" s="62"/>
      <c r="F16" s="62"/>
    </row>
    <row r="17" spans="1:6" ht="15" x14ac:dyDescent="0.25">
      <c r="A17" s="83" t="s">
        <v>531</v>
      </c>
      <c r="B17" s="62"/>
      <c r="C17" s="62"/>
      <c r="D17" s="62"/>
      <c r="E17" s="62"/>
      <c r="F17" s="62"/>
    </row>
    <row r="18" spans="1:6" ht="15" x14ac:dyDescent="0.25">
      <c r="A18" s="61" t="s">
        <v>533</v>
      </c>
      <c r="B18" s="126"/>
      <c r="C18" s="62"/>
      <c r="D18" s="62"/>
      <c r="E18" s="62"/>
      <c r="F18" s="62"/>
    </row>
    <row r="19" spans="1:6" ht="15" x14ac:dyDescent="0.25">
      <c r="A19" s="61" t="s">
        <v>534</v>
      </c>
      <c r="B19" s="62"/>
      <c r="C19" s="62"/>
      <c r="D19" s="62"/>
      <c r="E19" s="62"/>
      <c r="F19" s="62"/>
    </row>
    <row r="20" spans="1:6" ht="30" x14ac:dyDescent="0.25">
      <c r="A20" s="61" t="s">
        <v>535</v>
      </c>
      <c r="B20" s="127"/>
      <c r="C20" s="127"/>
      <c r="D20" s="127"/>
      <c r="E20" s="127"/>
      <c r="F20" s="127"/>
    </row>
    <row r="21" spans="1:6" ht="30" x14ac:dyDescent="0.25">
      <c r="A21" s="61" t="s">
        <v>536</v>
      </c>
      <c r="B21" s="127"/>
      <c r="C21" s="127"/>
      <c r="D21" s="127"/>
      <c r="E21" s="127"/>
      <c r="F21" s="127"/>
    </row>
    <row r="22" spans="1:6" ht="30" x14ac:dyDescent="0.25">
      <c r="A22" s="61" t="s">
        <v>537</v>
      </c>
      <c r="B22" s="127"/>
      <c r="C22" s="127"/>
      <c r="D22" s="127"/>
      <c r="E22" s="127"/>
      <c r="F22" s="127"/>
    </row>
    <row r="23" spans="1:6" ht="15" x14ac:dyDescent="0.25">
      <c r="A23" s="61" t="s">
        <v>538</v>
      </c>
      <c r="B23" s="127"/>
      <c r="C23" s="127"/>
      <c r="D23" s="127"/>
      <c r="E23" s="127"/>
      <c r="F23" s="127"/>
    </row>
    <row r="24" spans="1:6" ht="15" x14ac:dyDescent="0.25">
      <c r="A24" s="61" t="s">
        <v>539</v>
      </c>
      <c r="B24" s="128"/>
      <c r="C24" s="62"/>
      <c r="D24" s="62"/>
      <c r="E24" s="62"/>
      <c r="F24" s="62"/>
    </row>
    <row r="25" spans="1:6" ht="15" x14ac:dyDescent="0.25">
      <c r="A25" s="61" t="s">
        <v>540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541</v>
      </c>
      <c r="B27" s="47"/>
      <c r="C27" s="47"/>
      <c r="D27" s="47"/>
      <c r="E27" s="47"/>
      <c r="F27" s="47"/>
    </row>
    <row r="28" spans="1:6" ht="15" x14ac:dyDescent="0.25">
      <c r="A28" s="61" t="s">
        <v>542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543</v>
      </c>
      <c r="B30" s="47"/>
      <c r="C30" s="47"/>
      <c r="D30" s="47"/>
      <c r="E30" s="47"/>
      <c r="F30" s="47"/>
    </row>
    <row r="31" spans="1:6" ht="15" x14ac:dyDescent="0.25">
      <c r="A31" s="61" t="s">
        <v>528</v>
      </c>
      <c r="B31" s="62"/>
      <c r="C31" s="62"/>
      <c r="D31" s="62"/>
      <c r="E31" s="62"/>
      <c r="F31" s="62"/>
    </row>
    <row r="32" spans="1:6" ht="15" x14ac:dyDescent="0.25">
      <c r="A32" s="61" t="s">
        <v>532</v>
      </c>
      <c r="B32" s="62"/>
      <c r="C32" s="62"/>
      <c r="D32" s="62"/>
      <c r="E32" s="62"/>
      <c r="F32" s="62"/>
    </row>
    <row r="33" spans="1:6" ht="15" x14ac:dyDescent="0.25">
      <c r="A33" s="61" t="s">
        <v>544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545</v>
      </c>
      <c r="B35" s="47"/>
      <c r="C35" s="47"/>
      <c r="D35" s="47"/>
      <c r="E35" s="47"/>
      <c r="F35" s="47"/>
    </row>
    <row r="36" spans="1:6" ht="15" x14ac:dyDescent="0.25">
      <c r="A36" s="61" t="s">
        <v>546</v>
      </c>
      <c r="B36" s="62"/>
      <c r="C36" s="62"/>
      <c r="D36" s="62"/>
      <c r="E36" s="62"/>
      <c r="F36" s="62"/>
    </row>
    <row r="37" spans="1:6" ht="15" x14ac:dyDescent="0.25">
      <c r="A37" s="61" t="s">
        <v>547</v>
      </c>
      <c r="B37" s="62"/>
      <c r="C37" s="62"/>
      <c r="D37" s="62"/>
      <c r="E37" s="62"/>
      <c r="F37" s="62"/>
    </row>
    <row r="38" spans="1:6" ht="15" x14ac:dyDescent="0.25">
      <c r="A38" s="61" t="s">
        <v>548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549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550</v>
      </c>
      <c r="B42" s="47"/>
      <c r="C42" s="47"/>
      <c r="D42" s="47"/>
      <c r="E42" s="47"/>
      <c r="F42" s="47"/>
    </row>
    <row r="43" spans="1:6" ht="15" x14ac:dyDescent="0.25">
      <c r="A43" s="61" t="s">
        <v>551</v>
      </c>
      <c r="B43" s="62"/>
      <c r="C43" s="62"/>
      <c r="D43" s="62"/>
      <c r="E43" s="62"/>
      <c r="F43" s="62"/>
    </row>
    <row r="44" spans="1:6" ht="15" x14ac:dyDescent="0.25">
      <c r="A44" s="61" t="s">
        <v>552</v>
      </c>
      <c r="B44" s="62"/>
      <c r="C44" s="62"/>
      <c r="D44" s="62"/>
      <c r="E44" s="62"/>
      <c r="F44" s="62"/>
    </row>
    <row r="45" spans="1:6" ht="15" x14ac:dyDescent="0.25">
      <c r="A45" s="61" t="s">
        <v>553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554</v>
      </c>
      <c r="B47" s="47"/>
      <c r="C47" s="47"/>
      <c r="D47" s="47"/>
      <c r="E47" s="47"/>
      <c r="F47" s="47"/>
    </row>
    <row r="48" spans="1:6" ht="15" x14ac:dyDescent="0.25">
      <c r="A48" s="61" t="s">
        <v>552</v>
      </c>
      <c r="B48" s="127"/>
      <c r="C48" s="127"/>
      <c r="D48" s="127"/>
      <c r="E48" s="127"/>
      <c r="F48" s="127"/>
    </row>
    <row r="49" spans="1:6" ht="15" x14ac:dyDescent="0.25">
      <c r="A49" s="61" t="s">
        <v>553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555</v>
      </c>
      <c r="B51" s="47"/>
      <c r="C51" s="47"/>
      <c r="D51" s="47"/>
      <c r="E51" s="47"/>
      <c r="F51" s="47"/>
    </row>
    <row r="52" spans="1:6" ht="15" x14ac:dyDescent="0.25">
      <c r="A52" s="61" t="s">
        <v>552</v>
      </c>
      <c r="B52" s="62"/>
      <c r="C52" s="62"/>
      <c r="D52" s="62"/>
      <c r="E52" s="62"/>
      <c r="F52" s="62"/>
    </row>
    <row r="53" spans="1:6" ht="15" x14ac:dyDescent="0.25">
      <c r="A53" s="61" t="s">
        <v>553</v>
      </c>
      <c r="B53" s="62"/>
      <c r="C53" s="62"/>
      <c r="D53" s="62"/>
      <c r="E53" s="62"/>
      <c r="F53" s="62"/>
    </row>
    <row r="54" spans="1:6" ht="15" x14ac:dyDescent="0.25">
      <c r="A54" s="61" t="s">
        <v>556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557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552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553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558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559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560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561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562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563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80" zoomScaleNormal="80" zoomScaleSheetLayoutView="90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53" t="s">
        <v>124</v>
      </c>
      <c r="B1" s="154"/>
      <c r="C1" s="154"/>
      <c r="D1" s="154"/>
      <c r="E1" s="154"/>
      <c r="F1" s="154"/>
      <c r="G1" s="154"/>
      <c r="H1" s="155"/>
    </row>
    <row r="2" spans="1:8" x14ac:dyDescent="0.25">
      <c r="A2" s="114" t="str">
        <f>'Formato 1'!A2</f>
        <v>INSTITUTO MUNICIPAL DE PLANEACIÓN DE SAN MIGUEL DE ALLENDE, GTO. (a)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1'!A4</f>
        <v>Al 31 de Diciembre de 2022 y al 30 de Junio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189">
        <v>220565</v>
      </c>
      <c r="C18" s="112"/>
      <c r="D18" s="112"/>
      <c r="E18" s="112"/>
      <c r="F18" s="189">
        <v>77571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220565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77571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56" t="s">
        <v>154</v>
      </c>
      <c r="B33" s="156"/>
      <c r="C33" s="156"/>
      <c r="D33" s="156"/>
      <c r="E33" s="156"/>
      <c r="F33" s="156"/>
      <c r="G33" s="156"/>
      <c r="H33" s="156"/>
    </row>
    <row r="34" spans="1:8" ht="14.45" customHeight="1" x14ac:dyDescent="0.25">
      <c r="A34" s="156"/>
      <c r="B34" s="156"/>
      <c r="C34" s="156"/>
      <c r="D34" s="156"/>
      <c r="E34" s="156"/>
      <c r="F34" s="156"/>
      <c r="G34" s="156"/>
      <c r="H34" s="156"/>
    </row>
    <row r="35" spans="1:8" ht="14.45" customHeight="1" x14ac:dyDescent="0.25">
      <c r="A35" s="156"/>
      <c r="B35" s="156"/>
      <c r="C35" s="156"/>
      <c r="D35" s="156"/>
      <c r="E35" s="156"/>
      <c r="F35" s="156"/>
      <c r="G35" s="156"/>
      <c r="H35" s="156"/>
    </row>
    <row r="36" spans="1:8" ht="14.45" customHeight="1" x14ac:dyDescent="0.25">
      <c r="A36" s="156"/>
      <c r="B36" s="156"/>
      <c r="C36" s="156"/>
      <c r="D36" s="156"/>
      <c r="E36" s="156"/>
      <c r="F36" s="156"/>
      <c r="G36" s="156"/>
      <c r="H36" s="156"/>
    </row>
    <row r="37" spans="1:8" ht="14.45" customHeight="1" x14ac:dyDescent="0.25">
      <c r="A37" s="156"/>
      <c r="B37" s="156"/>
      <c r="C37" s="156"/>
      <c r="D37" s="156"/>
      <c r="E37" s="156"/>
      <c r="F37" s="156"/>
      <c r="G37" s="156"/>
      <c r="H37" s="156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scale="64" orientation="landscape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66" zoomScaleSheetLayoutView="80" workbookViewId="0">
      <selection activeCell="A5" sqref="A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57" t="s">
        <v>165</v>
      </c>
      <c r="B1" s="158"/>
      <c r="C1" s="158"/>
      <c r="D1" s="158"/>
      <c r="E1" s="158"/>
      <c r="F1" s="158"/>
      <c r="G1" s="158"/>
      <c r="H1" s="158"/>
      <c r="I1" s="158"/>
      <c r="J1" s="158"/>
      <c r="K1" s="159"/>
    </row>
    <row r="2" spans="1:11" x14ac:dyDescent="0.25">
      <c r="A2" s="114" t="str">
        <f>'Formato 1'!A2</f>
        <v>INSTITUTO MUNICIPAL DE PLANEACIÓN DE SAN MIGUEL DE ALLENDE, GTO. (a)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567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178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179</v>
      </c>
      <c r="B9" s="104"/>
      <c r="C9" s="104"/>
      <c r="D9" s="104"/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180</v>
      </c>
      <c r="B10" s="104"/>
      <c r="C10" s="104"/>
      <c r="D10" s="104"/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181</v>
      </c>
      <c r="B11" s="104"/>
      <c r="C11" s="104"/>
      <c r="D11" s="104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182</v>
      </c>
      <c r="B12" s="104"/>
      <c r="C12" s="104"/>
      <c r="D12" s="104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183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184</v>
      </c>
      <c r="B15" s="104"/>
      <c r="C15" s="104"/>
      <c r="D15" s="104"/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185</v>
      </c>
      <c r="B16" s="104"/>
      <c r="C16" s="104"/>
      <c r="D16" s="10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186</v>
      </c>
      <c r="B17" s="104"/>
      <c r="C17" s="104"/>
      <c r="D17" s="104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187</v>
      </c>
      <c r="B18" s="104"/>
      <c r="C18" s="104"/>
      <c r="D18" s="104"/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188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scale="41" orientation="landscape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topLeftCell="B48" zoomScale="67" zoomScaleNormal="67" zoomScaleSheetLayoutView="80" workbookViewId="0">
      <selection activeCell="C18" sqref="C18:D18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57" t="s">
        <v>189</v>
      </c>
      <c r="B1" s="158"/>
      <c r="C1" s="158"/>
      <c r="D1" s="159"/>
    </row>
    <row r="2" spans="1:4" x14ac:dyDescent="0.25">
      <c r="A2" s="114" t="str">
        <f>'Formato 1'!A2</f>
        <v>INSTITUTO MUNICIPAL DE PLANEACIÓN DE SAN MIGUEL DE ALLENDE, GTO. (a)</v>
      </c>
      <c r="B2" s="115"/>
      <c r="C2" s="115"/>
      <c r="D2" s="116"/>
    </row>
    <row r="3" spans="1:4" x14ac:dyDescent="0.25">
      <c r="A3" s="117" t="s">
        <v>190</v>
      </c>
      <c r="B3" s="118"/>
      <c r="C3" s="118"/>
      <c r="D3" s="119"/>
    </row>
    <row r="4" spans="1:4" x14ac:dyDescent="0.25">
      <c r="A4" s="117" t="str">
        <f>'Formato 3'!A4</f>
        <v>Del 1 de Enero al 30 de Junio de 2023 (b)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10375700.449999999</v>
      </c>
      <c r="C8" s="15">
        <f>SUM(C9:C11)</f>
        <v>3582230</v>
      </c>
      <c r="D8" s="15">
        <f>SUM(D9:D11)</f>
        <v>3582230</v>
      </c>
    </row>
    <row r="9" spans="1:4" x14ac:dyDescent="0.25">
      <c r="A9" s="60" t="s">
        <v>195</v>
      </c>
      <c r="B9" s="144">
        <v>10375700.449999999</v>
      </c>
      <c r="C9" s="190">
        <v>3582230</v>
      </c>
      <c r="D9" s="190">
        <v>3582230</v>
      </c>
    </row>
    <row r="10" spans="1:4" x14ac:dyDescent="0.25">
      <c r="A10" s="60" t="s">
        <v>196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197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198</v>
      </c>
      <c r="B13" s="15">
        <f>B14+B15</f>
        <v>10375700.449999999</v>
      </c>
      <c r="C13" s="15">
        <f>C14+C15</f>
        <v>2678231</v>
      </c>
      <c r="D13" s="15">
        <f>D14+D15</f>
        <v>2400433</v>
      </c>
    </row>
    <row r="14" spans="1:4" x14ac:dyDescent="0.25">
      <c r="A14" s="60" t="s">
        <v>199</v>
      </c>
      <c r="B14" s="144">
        <v>10375700.449999999</v>
      </c>
      <c r="C14" s="190">
        <v>2678231</v>
      </c>
      <c r="D14" s="190">
        <v>2400433</v>
      </c>
    </row>
    <row r="15" spans="1:4" x14ac:dyDescent="0.25">
      <c r="A15" s="60" t="s">
        <v>200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201</v>
      </c>
      <c r="B17" s="16">
        <v>0</v>
      </c>
      <c r="C17" s="15">
        <f>C18+C19</f>
        <v>-1448091.46</v>
      </c>
      <c r="D17" s="15">
        <f>D18+D19</f>
        <v>-1448088.19</v>
      </c>
    </row>
    <row r="18" spans="1:4" x14ac:dyDescent="0.25">
      <c r="A18" s="60" t="s">
        <v>202</v>
      </c>
      <c r="B18" s="17">
        <v>0</v>
      </c>
      <c r="C18" s="190">
        <v>-1448091.46</v>
      </c>
      <c r="D18" s="190">
        <v>-1448088.19</v>
      </c>
    </row>
    <row r="19" spans="1:4" x14ac:dyDescent="0.25">
      <c r="A19" s="60" t="s">
        <v>203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204</v>
      </c>
      <c r="B21" s="15">
        <f>B8-B13+B17</f>
        <v>0</v>
      </c>
      <c r="C21" s="15">
        <f>C8-C13+C17</f>
        <v>-544092.46</v>
      </c>
      <c r="D21" s="15">
        <f>D8-D13+D17</f>
        <v>-266291.18999999994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205</v>
      </c>
      <c r="B23" s="15">
        <f>B21-B11</f>
        <v>0</v>
      </c>
      <c r="C23" s="15">
        <f>C21-C11</f>
        <v>-544092.46</v>
      </c>
      <c r="D23" s="15">
        <f>D21-D11</f>
        <v>-266291.18999999994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903999</v>
      </c>
      <c r="D25" s="15">
        <f>D23-D17</f>
        <v>1181797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211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212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903999</v>
      </c>
      <c r="D33" s="4">
        <f>D25+D29</f>
        <v>1181797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216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217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219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220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8" t="s">
        <v>222</v>
      </c>
      <c r="B48" s="99">
        <f>B9</f>
        <v>10375700.449999999</v>
      </c>
      <c r="C48" s="99">
        <f>C9</f>
        <v>3582230</v>
      </c>
      <c r="D48" s="99">
        <f>D9</f>
        <v>3582230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216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219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199</v>
      </c>
      <c r="B53" s="49">
        <f>B14</f>
        <v>10375700.449999999</v>
      </c>
      <c r="C53" s="49">
        <f>C14</f>
        <v>2678231</v>
      </c>
      <c r="D53" s="49">
        <f>D14</f>
        <v>2400433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202</v>
      </c>
      <c r="B55" s="23">
        <v>0</v>
      </c>
      <c r="C55" s="49">
        <f>C18</f>
        <v>-1448091.46</v>
      </c>
      <c r="D55" s="49">
        <f>D18</f>
        <v>-1448088.19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224</v>
      </c>
      <c r="B57" s="4">
        <f>B48+B49-B53+B55</f>
        <v>0</v>
      </c>
      <c r="C57" s="4">
        <f>C48+C49-C53+C55</f>
        <v>-544092.46</v>
      </c>
      <c r="D57" s="4">
        <f>D48+D49-D53+D55</f>
        <v>-266291.18999999994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-544092.46</v>
      </c>
      <c r="D59" s="4">
        <f>D57-D49</f>
        <v>-266291.18999999994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8" t="s">
        <v>196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217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220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227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203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scale="71" orientation="landscape" horizontalDpi="1200" verticalDpi="1200" r:id="rId1"/>
  <rowBreaks count="1" manualBreakCount="1">
    <brk id="45" max="16383" man="1"/>
  </rowBreaks>
  <ignoredErrors>
    <ignoredError sqref="B8:D8 B29:D33 B37:D44 B48:D59 B63:D74 B10:D13 B15:D17 B19:D25 B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opLeftCell="B42" zoomScale="70" zoomScaleNormal="70" zoomScaleSheetLayoutView="80" workbookViewId="0">
      <selection activeCell="E34" sqref="E34:F3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57" t="s">
        <v>230</v>
      </c>
      <c r="B1" s="158"/>
      <c r="C1" s="158"/>
      <c r="D1" s="158"/>
      <c r="E1" s="158"/>
      <c r="F1" s="158"/>
      <c r="G1" s="159"/>
    </row>
    <row r="2" spans="1:7" x14ac:dyDescent="0.25">
      <c r="A2" s="114" t="str">
        <f>'Formato 1'!A2</f>
        <v>INSTITUTO MUNICIPAL DE PLANEACIÓN DE SAN MIGUEL DE ALLENDE, GTO. (a)</v>
      </c>
      <c r="B2" s="115"/>
      <c r="C2" s="115"/>
      <c r="D2" s="115"/>
      <c r="E2" s="115"/>
      <c r="F2" s="115"/>
      <c r="G2" s="116"/>
    </row>
    <row r="3" spans="1:7" x14ac:dyDescent="0.25">
      <c r="A3" s="117" t="s">
        <v>231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30 de Junio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60" t="s">
        <v>232</v>
      </c>
      <c r="B6" s="162" t="s">
        <v>233</v>
      </c>
      <c r="C6" s="162"/>
      <c r="D6" s="162"/>
      <c r="E6" s="162"/>
      <c r="F6" s="162"/>
      <c r="G6" s="162" t="s">
        <v>234</v>
      </c>
    </row>
    <row r="7" spans="1:7" ht="30" x14ac:dyDescent="0.25">
      <c r="A7" s="161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62"/>
    </row>
    <row r="8" spans="1:7" x14ac:dyDescent="0.25">
      <c r="A8" s="27" t="s">
        <v>239</v>
      </c>
      <c r="B8" s="94"/>
      <c r="C8" s="94"/>
      <c r="D8" s="94"/>
      <c r="E8" s="94"/>
      <c r="F8" s="94"/>
      <c r="G8" s="94"/>
    </row>
    <row r="9" spans="1:7" x14ac:dyDescent="0.25">
      <c r="A9" s="60" t="s">
        <v>240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241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246</v>
      </c>
      <c r="B15" s="145">
        <v>100000</v>
      </c>
      <c r="C15" s="49">
        <v>0</v>
      </c>
      <c r="D15" s="146">
        <f t="shared" ref="D15" si="1">B15+C15</f>
        <v>100000</v>
      </c>
      <c r="E15" s="191">
        <v>144644</v>
      </c>
      <c r="F15" s="191">
        <v>144644</v>
      </c>
      <c r="G15" s="49">
        <f t="shared" si="0"/>
        <v>44644</v>
      </c>
    </row>
    <row r="16" spans="1:7" x14ac:dyDescent="0.25">
      <c r="A16" s="95" t="s">
        <v>247</v>
      </c>
      <c r="B16" s="49">
        <f t="shared" ref="B16:G16" si="2">SUM(B17:B27)</f>
        <v>0</v>
      </c>
      <c r="C16" s="49">
        <f t="shared" si="2"/>
        <v>0</v>
      </c>
      <c r="D16" s="49">
        <f t="shared" si="2"/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</row>
    <row r="17" spans="1:7" x14ac:dyDescent="0.25">
      <c r="A17" s="80" t="s">
        <v>248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3">F18-B18</f>
        <v>0</v>
      </c>
    </row>
    <row r="19" spans="1:7" x14ac:dyDescent="0.25">
      <c r="A19" s="80" t="s">
        <v>250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3"/>
        <v>0</v>
      </c>
    </row>
    <row r="20" spans="1:7" x14ac:dyDescent="0.25">
      <c r="A20" s="80" t="s">
        <v>251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3"/>
        <v>0</v>
      </c>
    </row>
    <row r="21" spans="1:7" x14ac:dyDescent="0.25">
      <c r="A21" s="80" t="s">
        <v>252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3"/>
        <v>0</v>
      </c>
    </row>
    <row r="22" spans="1:7" x14ac:dyDescent="0.25">
      <c r="A22" s="80" t="s">
        <v>253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3"/>
        <v>0</v>
      </c>
    </row>
    <row r="23" spans="1:7" x14ac:dyDescent="0.25">
      <c r="A23" s="80" t="s">
        <v>254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3"/>
        <v>0</v>
      </c>
    </row>
    <row r="24" spans="1:7" x14ac:dyDescent="0.25">
      <c r="A24" s="80" t="s">
        <v>255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3"/>
        <v>0</v>
      </c>
    </row>
    <row r="25" spans="1:7" x14ac:dyDescent="0.25">
      <c r="A25" s="80" t="s">
        <v>256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3"/>
        <v>0</v>
      </c>
    </row>
    <row r="26" spans="1:7" x14ac:dyDescent="0.25">
      <c r="A26" s="80" t="s">
        <v>257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3"/>
        <v>0</v>
      </c>
    </row>
    <row r="27" spans="1:7" x14ac:dyDescent="0.25">
      <c r="A27" s="80" t="s">
        <v>258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3"/>
        <v>0</v>
      </c>
    </row>
    <row r="28" spans="1:7" x14ac:dyDescent="0.25">
      <c r="A28" s="60" t="s">
        <v>259</v>
      </c>
      <c r="B28" s="49">
        <f t="shared" ref="B28:G28" si="4">SUM(B29:B33)</f>
        <v>0</v>
      </c>
      <c r="C28" s="49">
        <f t="shared" si="4"/>
        <v>0</v>
      </c>
      <c r="D28" s="49">
        <f t="shared" si="4"/>
        <v>0</v>
      </c>
      <c r="E28" s="49">
        <f t="shared" si="4"/>
        <v>0</v>
      </c>
      <c r="F28" s="49">
        <f t="shared" si="4"/>
        <v>0</v>
      </c>
      <c r="G28" s="49">
        <f t="shared" si="4"/>
        <v>0</v>
      </c>
    </row>
    <row r="29" spans="1:7" x14ac:dyDescent="0.25">
      <c r="A29" s="80" t="s">
        <v>260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5">F30-B30</f>
        <v>0</v>
      </c>
    </row>
    <row r="31" spans="1:7" x14ac:dyDescent="0.25">
      <c r="A31" s="80" t="s">
        <v>262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5"/>
        <v>0</v>
      </c>
    </row>
    <row r="32" spans="1:7" x14ac:dyDescent="0.25">
      <c r="A32" s="80" t="s">
        <v>263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5"/>
        <v>0</v>
      </c>
    </row>
    <row r="33" spans="1:7" ht="14.45" customHeight="1" x14ac:dyDescent="0.25">
      <c r="A33" s="80" t="s">
        <v>264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5"/>
        <v>0</v>
      </c>
    </row>
    <row r="34" spans="1:7" ht="14.45" customHeight="1" x14ac:dyDescent="0.25">
      <c r="A34" s="60" t="s">
        <v>265</v>
      </c>
      <c r="B34" s="145">
        <v>10275700.449999999</v>
      </c>
      <c r="C34" s="145">
        <v>-6832114.5099999998</v>
      </c>
      <c r="D34" s="146">
        <f>B34+C34</f>
        <v>3443585.9399999995</v>
      </c>
      <c r="E34" s="191">
        <v>3437586</v>
      </c>
      <c r="F34" s="191">
        <v>3437586</v>
      </c>
      <c r="G34" s="49">
        <f t="shared" si="5"/>
        <v>-6838114.4499999993</v>
      </c>
    </row>
    <row r="35" spans="1:7" ht="14.45" customHeight="1" x14ac:dyDescent="0.25">
      <c r="A35" s="60" t="s">
        <v>266</v>
      </c>
      <c r="B35" s="49">
        <f t="shared" ref="B35:G35" si="6">B36</f>
        <v>0</v>
      </c>
      <c r="C35" s="49">
        <f t="shared" si="6"/>
        <v>0</v>
      </c>
      <c r="D35" s="49">
        <f t="shared" si="6"/>
        <v>0</v>
      </c>
      <c r="E35" s="49">
        <f t="shared" si="6"/>
        <v>0</v>
      </c>
      <c r="F35" s="49">
        <f t="shared" si="6"/>
        <v>0</v>
      </c>
      <c r="G35" s="49">
        <f t="shared" si="6"/>
        <v>0</v>
      </c>
    </row>
    <row r="36" spans="1:7" ht="14.45" customHeight="1" x14ac:dyDescent="0.25">
      <c r="A36" s="80" t="s">
        <v>267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268</v>
      </c>
      <c r="B37" s="49">
        <f t="shared" ref="B37:G37" si="7">B38+B39</f>
        <v>0</v>
      </c>
      <c r="C37" s="49">
        <f t="shared" si="7"/>
        <v>0</v>
      </c>
      <c r="D37" s="49">
        <f t="shared" si="7"/>
        <v>0</v>
      </c>
      <c r="E37" s="49">
        <f t="shared" si="7"/>
        <v>0</v>
      </c>
      <c r="F37" s="49">
        <f t="shared" si="7"/>
        <v>0</v>
      </c>
      <c r="G37" s="49">
        <f t="shared" si="7"/>
        <v>0</v>
      </c>
    </row>
    <row r="38" spans="1:7" x14ac:dyDescent="0.25">
      <c r="A38" s="80" t="s">
        <v>269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271</v>
      </c>
      <c r="B41" s="4">
        <f t="shared" ref="B41:G41" si="8">SUM(B9,B10,B11,B12,B13,B14,B15,B16,B28,B34,B35,B37)</f>
        <v>10375700.449999999</v>
      </c>
      <c r="C41" s="4">
        <f t="shared" si="8"/>
        <v>-6832114.5099999998</v>
      </c>
      <c r="D41" s="4">
        <f t="shared" si="8"/>
        <v>3543585.9399999995</v>
      </c>
      <c r="E41" s="4">
        <f t="shared" si="8"/>
        <v>3582230</v>
      </c>
      <c r="F41" s="4">
        <f t="shared" si="8"/>
        <v>3582230</v>
      </c>
      <c r="G41" s="4">
        <f t="shared" si="8"/>
        <v>-6793470.4499999993</v>
      </c>
    </row>
    <row r="42" spans="1:7" x14ac:dyDescent="0.25">
      <c r="A42" s="3" t="s">
        <v>272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273</v>
      </c>
      <c r="B44" s="51"/>
      <c r="C44" s="51"/>
      <c r="D44" s="51"/>
      <c r="E44" s="51"/>
      <c r="F44" s="51"/>
      <c r="G44" s="51"/>
    </row>
    <row r="45" spans="1:7" x14ac:dyDescent="0.25">
      <c r="A45" s="60" t="s">
        <v>274</v>
      </c>
      <c r="B45" s="49">
        <f t="shared" ref="B45:G45" si="9">SUM(B46:B53)</f>
        <v>0</v>
      </c>
      <c r="C45" s="49">
        <f t="shared" si="9"/>
        <v>0</v>
      </c>
      <c r="D45" s="49">
        <f t="shared" si="9"/>
        <v>0</v>
      </c>
      <c r="E45" s="49">
        <f t="shared" si="9"/>
        <v>0</v>
      </c>
      <c r="F45" s="49">
        <f t="shared" si="9"/>
        <v>0</v>
      </c>
      <c r="G45" s="49">
        <f t="shared" si="9"/>
        <v>0</v>
      </c>
    </row>
    <row r="46" spans="1:7" x14ac:dyDescent="0.25">
      <c r="A46" s="83" t="s">
        <v>275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276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10">F47-B47</f>
        <v>0</v>
      </c>
    </row>
    <row r="48" spans="1:7" x14ac:dyDescent="0.25">
      <c r="A48" s="83" t="s">
        <v>277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10"/>
        <v>0</v>
      </c>
    </row>
    <row r="49" spans="1:7" ht="30" x14ac:dyDescent="0.25">
      <c r="A49" s="83" t="s">
        <v>278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10"/>
        <v>0</v>
      </c>
    </row>
    <row r="50" spans="1:7" x14ac:dyDescent="0.25">
      <c r="A50" s="83" t="s">
        <v>279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10"/>
        <v>0</v>
      </c>
    </row>
    <row r="51" spans="1:7" x14ac:dyDescent="0.25">
      <c r="A51" s="83" t="s">
        <v>280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10"/>
        <v>0</v>
      </c>
    </row>
    <row r="52" spans="1:7" ht="30" x14ac:dyDescent="0.25">
      <c r="A52" s="84" t="s">
        <v>281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10"/>
        <v>0</v>
      </c>
    </row>
    <row r="53" spans="1:7" x14ac:dyDescent="0.25">
      <c r="A53" s="80" t="s">
        <v>282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283</v>
      </c>
      <c r="B54" s="49">
        <f t="shared" ref="B54:G54" si="11">SUM(B55:B58)</f>
        <v>0</v>
      </c>
      <c r="C54" s="49">
        <f t="shared" si="11"/>
        <v>0</v>
      </c>
      <c r="D54" s="49">
        <f t="shared" si="11"/>
        <v>0</v>
      </c>
      <c r="E54" s="49">
        <f t="shared" si="11"/>
        <v>0</v>
      </c>
      <c r="F54" s="49">
        <f t="shared" si="11"/>
        <v>0</v>
      </c>
      <c r="G54" s="49">
        <f t="shared" si="11"/>
        <v>0</v>
      </c>
    </row>
    <row r="55" spans="1:7" x14ac:dyDescent="0.25">
      <c r="A55" s="84" t="s">
        <v>284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285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2">F56-B56</f>
        <v>0</v>
      </c>
    </row>
    <row r="57" spans="1:7" x14ac:dyDescent="0.25">
      <c r="A57" s="83" t="s">
        <v>286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2"/>
        <v>0</v>
      </c>
    </row>
    <row r="58" spans="1:7" x14ac:dyDescent="0.25">
      <c r="A58" s="84" t="s">
        <v>287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2"/>
        <v>0</v>
      </c>
    </row>
    <row r="59" spans="1:7" x14ac:dyDescent="0.25">
      <c r="A59" s="60" t="s">
        <v>288</v>
      </c>
      <c r="B59" s="49">
        <f t="shared" ref="B59:G59" si="13">SUM(B60:B61)</f>
        <v>0</v>
      </c>
      <c r="C59" s="49">
        <f t="shared" si="13"/>
        <v>0</v>
      </c>
      <c r="D59" s="49">
        <f t="shared" si="13"/>
        <v>0</v>
      </c>
      <c r="E59" s="49">
        <f t="shared" si="13"/>
        <v>0</v>
      </c>
      <c r="F59" s="49">
        <f t="shared" si="13"/>
        <v>0</v>
      </c>
      <c r="G59" s="49">
        <f t="shared" si="13"/>
        <v>0</v>
      </c>
    </row>
    <row r="60" spans="1:7" x14ac:dyDescent="0.25">
      <c r="A60" s="83" t="s">
        <v>289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4">F61-B61</f>
        <v>0</v>
      </c>
    </row>
    <row r="62" spans="1:7" x14ac:dyDescent="0.25">
      <c r="A62" s="60" t="s">
        <v>291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4"/>
        <v>0</v>
      </c>
    </row>
    <row r="63" spans="1:7" x14ac:dyDescent="0.25">
      <c r="A63" s="60" t="s">
        <v>292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4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293</v>
      </c>
      <c r="B65" s="4">
        <f t="shared" ref="B65:G65" si="15">B45+B54+B59+B62+B63</f>
        <v>0</v>
      </c>
      <c r="C65" s="4">
        <f t="shared" si="15"/>
        <v>0</v>
      </c>
      <c r="D65" s="4">
        <f t="shared" si="15"/>
        <v>0</v>
      </c>
      <c r="E65" s="4">
        <f t="shared" si="15"/>
        <v>0</v>
      </c>
      <c r="F65" s="4">
        <f t="shared" si="15"/>
        <v>0</v>
      </c>
      <c r="G65" s="4">
        <f t="shared" si="15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294</v>
      </c>
      <c r="B67" s="4">
        <f t="shared" ref="B67:G67" si="16">B68</f>
        <v>0</v>
      </c>
      <c r="C67" s="4">
        <f t="shared" si="16"/>
        <v>0</v>
      </c>
      <c r="D67" s="4">
        <f t="shared" si="16"/>
        <v>0</v>
      </c>
      <c r="E67" s="4">
        <f t="shared" si="16"/>
        <v>0</v>
      </c>
      <c r="F67" s="4">
        <f t="shared" si="16"/>
        <v>0</v>
      </c>
      <c r="G67" s="4">
        <f t="shared" si="16"/>
        <v>0</v>
      </c>
    </row>
    <row r="68" spans="1:7" x14ac:dyDescent="0.25">
      <c r="A68" s="60" t="s">
        <v>295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296</v>
      </c>
      <c r="B70" s="4">
        <f t="shared" ref="B70:G70" si="17">B41+B65+B67</f>
        <v>10375700.449999999</v>
      </c>
      <c r="C70" s="4">
        <f t="shared" si="17"/>
        <v>-6832114.5099999998</v>
      </c>
      <c r="D70" s="4">
        <f t="shared" si="17"/>
        <v>3543585.9399999995</v>
      </c>
      <c r="E70" s="4">
        <f t="shared" si="17"/>
        <v>3582230</v>
      </c>
      <c r="F70" s="4">
        <f t="shared" si="17"/>
        <v>3582230</v>
      </c>
      <c r="G70" s="4">
        <f t="shared" si="17"/>
        <v>-6793470.4499999993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297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298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299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300</v>
      </c>
      <c r="B75" s="4">
        <f t="shared" ref="B75:G75" si="18">B73+B74</f>
        <v>0</v>
      </c>
      <c r="C75" s="4">
        <f t="shared" si="18"/>
        <v>0</v>
      </c>
      <c r="D75" s="4">
        <f t="shared" si="18"/>
        <v>0</v>
      </c>
      <c r="E75" s="4">
        <f t="shared" si="18"/>
        <v>0</v>
      </c>
      <c r="F75" s="4">
        <f t="shared" si="18"/>
        <v>0</v>
      </c>
      <c r="G75" s="4">
        <f t="shared" si="18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scale="56" orientation="landscape" horizontalDpi="1200" verticalDpi="1200" r:id="rId1"/>
  <rowBreaks count="1" manualBreakCount="1">
    <brk id="53" max="16383" man="1"/>
  </rowBreaks>
  <ignoredErrors>
    <ignoredError sqref="B16:F27 B29:F33 B60:F75 G9:G15 G60:G76 G55:G58 G38:G53 B35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opLeftCell="B134" zoomScale="70" zoomScaleNormal="70" zoomScaleSheetLayoutView="80" workbookViewId="0">
      <selection activeCell="C49" sqref="C49:F49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65" t="s">
        <v>301</v>
      </c>
      <c r="B1" s="158"/>
      <c r="C1" s="158"/>
      <c r="D1" s="158"/>
      <c r="E1" s="158"/>
      <c r="F1" s="158"/>
      <c r="G1" s="159"/>
    </row>
    <row r="2" spans="1:7" x14ac:dyDescent="0.25">
      <c r="A2" s="129" t="str">
        <f>'Formato 1'!A2</f>
        <v>INSTITUTO MUNICIPAL DE PLANEACIÓN DE SAN MIGUEL DE ALLENDE, GTO. (a)</v>
      </c>
      <c r="B2" s="129"/>
      <c r="C2" s="129"/>
      <c r="D2" s="129"/>
      <c r="E2" s="129"/>
      <c r="F2" s="129"/>
      <c r="G2" s="129"/>
    </row>
    <row r="3" spans="1:7" x14ac:dyDescent="0.25">
      <c r="A3" s="130" t="s">
        <v>302</v>
      </c>
      <c r="B3" s="130"/>
      <c r="C3" s="130"/>
      <c r="D3" s="130"/>
      <c r="E3" s="130"/>
      <c r="F3" s="130"/>
      <c r="G3" s="130"/>
    </row>
    <row r="4" spans="1:7" x14ac:dyDescent="0.25">
      <c r="A4" s="130" t="s">
        <v>303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30 de Junio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63" t="s">
        <v>6</v>
      </c>
      <c r="B7" s="163" t="s">
        <v>304</v>
      </c>
      <c r="C7" s="163"/>
      <c r="D7" s="163"/>
      <c r="E7" s="163"/>
      <c r="F7" s="163"/>
      <c r="G7" s="164" t="s">
        <v>305</v>
      </c>
    </row>
    <row r="8" spans="1:7" ht="30" x14ac:dyDescent="0.25">
      <c r="A8" s="163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63"/>
    </row>
    <row r="9" spans="1:7" x14ac:dyDescent="0.25">
      <c r="A9" s="28" t="s">
        <v>310</v>
      </c>
      <c r="B9" s="86">
        <f t="shared" ref="B9:G9" si="0">SUM(B10,B18,B28,B38,B48,B58,B62,B71,B75)</f>
        <v>10375701</v>
      </c>
      <c r="C9" s="86">
        <f t="shared" si="0"/>
        <v>-2172762.7600000002</v>
      </c>
      <c r="D9" s="86">
        <f t="shared" si="0"/>
        <v>8202938.2400000002</v>
      </c>
      <c r="E9" s="86">
        <f t="shared" si="0"/>
        <v>2678230</v>
      </c>
      <c r="F9" s="86">
        <f t="shared" si="0"/>
        <v>2400431</v>
      </c>
      <c r="G9" s="86">
        <f t="shared" si="0"/>
        <v>5524708.2400000002</v>
      </c>
    </row>
    <row r="10" spans="1:7" x14ac:dyDescent="0.25">
      <c r="A10" s="87" t="s">
        <v>311</v>
      </c>
      <c r="B10" s="86">
        <f t="shared" ref="B10:G10" si="1">SUM(B11:B17)</f>
        <v>4377833</v>
      </c>
      <c r="C10" s="86">
        <f t="shared" si="1"/>
        <v>100000</v>
      </c>
      <c r="D10" s="86">
        <f t="shared" si="1"/>
        <v>4477833</v>
      </c>
      <c r="E10" s="86">
        <f t="shared" si="1"/>
        <v>1715723</v>
      </c>
      <c r="F10" s="86">
        <f t="shared" si="1"/>
        <v>1437927</v>
      </c>
      <c r="G10" s="86">
        <f t="shared" si="1"/>
        <v>2762110</v>
      </c>
    </row>
    <row r="11" spans="1:7" x14ac:dyDescent="0.25">
      <c r="A11" s="88" t="s">
        <v>312</v>
      </c>
      <c r="B11" s="192">
        <v>2969917</v>
      </c>
      <c r="C11" s="192">
        <v>0</v>
      </c>
      <c r="D11" s="193">
        <f>B11+C11</f>
        <v>2969917</v>
      </c>
      <c r="E11" s="192">
        <v>1230140</v>
      </c>
      <c r="F11" s="192">
        <v>952344</v>
      </c>
      <c r="G11" s="77">
        <f>D11-E11</f>
        <v>1739777</v>
      </c>
    </row>
    <row r="12" spans="1:7" x14ac:dyDescent="0.25">
      <c r="A12" s="88" t="s">
        <v>313</v>
      </c>
      <c r="B12" s="192">
        <v>877037</v>
      </c>
      <c r="C12" s="192">
        <v>0</v>
      </c>
      <c r="D12" s="193">
        <f t="shared" ref="D12:D17" si="2">B12+C12</f>
        <v>877037</v>
      </c>
      <c r="E12" s="192">
        <v>428882</v>
      </c>
      <c r="F12" s="192">
        <v>428882</v>
      </c>
      <c r="G12" s="77">
        <f t="shared" ref="G12:G17" si="3">D12-E12</f>
        <v>448155</v>
      </c>
    </row>
    <row r="13" spans="1:7" x14ac:dyDescent="0.25">
      <c r="A13" s="88" t="s">
        <v>314</v>
      </c>
      <c r="B13" s="192">
        <v>374291</v>
      </c>
      <c r="C13" s="192">
        <v>0</v>
      </c>
      <c r="D13" s="193">
        <f t="shared" si="2"/>
        <v>374291</v>
      </c>
      <c r="E13" s="192">
        <v>24821</v>
      </c>
      <c r="F13" s="192">
        <v>24821</v>
      </c>
      <c r="G13" s="77">
        <f t="shared" si="3"/>
        <v>349470</v>
      </c>
    </row>
    <row r="14" spans="1:7" x14ac:dyDescent="0.25">
      <c r="A14" s="88" t="s">
        <v>315</v>
      </c>
      <c r="B14" s="193">
        <v>0</v>
      </c>
      <c r="C14" s="193">
        <v>0</v>
      </c>
      <c r="D14" s="193">
        <f t="shared" si="2"/>
        <v>0</v>
      </c>
      <c r="E14" s="193">
        <v>0</v>
      </c>
      <c r="F14" s="193">
        <v>0</v>
      </c>
      <c r="G14" s="77">
        <f t="shared" si="3"/>
        <v>0</v>
      </c>
    </row>
    <row r="15" spans="1:7" x14ac:dyDescent="0.25">
      <c r="A15" s="88" t="s">
        <v>316</v>
      </c>
      <c r="B15" s="192">
        <v>156588</v>
      </c>
      <c r="C15" s="192">
        <v>100000</v>
      </c>
      <c r="D15" s="193">
        <f t="shared" si="2"/>
        <v>256588</v>
      </c>
      <c r="E15" s="192">
        <v>31880</v>
      </c>
      <c r="F15" s="192">
        <v>31880</v>
      </c>
      <c r="G15" s="77">
        <f t="shared" si="3"/>
        <v>224708</v>
      </c>
    </row>
    <row r="16" spans="1:7" x14ac:dyDescent="0.25">
      <c r="A16" s="88" t="s">
        <v>317</v>
      </c>
      <c r="B16" s="193">
        <v>0</v>
      </c>
      <c r="C16" s="193">
        <v>0</v>
      </c>
      <c r="D16" s="193">
        <f t="shared" si="2"/>
        <v>0</v>
      </c>
      <c r="E16" s="193">
        <v>0</v>
      </c>
      <c r="F16" s="193">
        <v>0</v>
      </c>
      <c r="G16" s="77">
        <f t="shared" si="3"/>
        <v>0</v>
      </c>
    </row>
    <row r="17" spans="1:7" x14ac:dyDescent="0.25">
      <c r="A17" s="88" t="s">
        <v>318</v>
      </c>
      <c r="B17" s="193">
        <v>0</v>
      </c>
      <c r="C17" s="193">
        <v>0</v>
      </c>
      <c r="D17" s="193">
        <f t="shared" si="2"/>
        <v>0</v>
      </c>
      <c r="E17" s="193">
        <v>0</v>
      </c>
      <c r="F17" s="193">
        <v>0</v>
      </c>
      <c r="G17" s="77">
        <f t="shared" si="3"/>
        <v>0</v>
      </c>
    </row>
    <row r="18" spans="1:7" x14ac:dyDescent="0.25">
      <c r="A18" s="87" t="s">
        <v>319</v>
      </c>
      <c r="B18" s="86">
        <f t="shared" ref="B18:G18" si="4">SUM(B19:B27)</f>
        <v>196300</v>
      </c>
      <c r="C18" s="86">
        <f t="shared" si="4"/>
        <v>295515</v>
      </c>
      <c r="D18" s="86">
        <f t="shared" si="4"/>
        <v>491815</v>
      </c>
      <c r="E18" s="86">
        <f t="shared" si="4"/>
        <v>148047</v>
      </c>
      <c r="F18" s="86">
        <f t="shared" si="4"/>
        <v>148046</v>
      </c>
      <c r="G18" s="86">
        <f t="shared" si="4"/>
        <v>343768</v>
      </c>
    </row>
    <row r="19" spans="1:7" x14ac:dyDescent="0.25">
      <c r="A19" s="88" t="s">
        <v>320</v>
      </c>
      <c r="B19" s="192">
        <v>111400</v>
      </c>
      <c r="C19" s="192">
        <v>88600</v>
      </c>
      <c r="D19" s="193">
        <f t="shared" ref="D19:D27" si="5">B19+C19</f>
        <v>200000</v>
      </c>
      <c r="E19" s="192">
        <v>75404</v>
      </c>
      <c r="F19" s="192">
        <v>75404</v>
      </c>
      <c r="G19" s="77">
        <f>D19-E19</f>
        <v>124596</v>
      </c>
    </row>
    <row r="20" spans="1:7" x14ac:dyDescent="0.25">
      <c r="A20" s="88" t="s">
        <v>321</v>
      </c>
      <c r="B20" s="192">
        <v>12900</v>
      </c>
      <c r="C20" s="192">
        <v>-4900</v>
      </c>
      <c r="D20" s="193">
        <f t="shared" si="5"/>
        <v>8000</v>
      </c>
      <c r="E20" s="192">
        <v>180</v>
      </c>
      <c r="F20" s="192">
        <v>180</v>
      </c>
      <c r="G20" s="77">
        <f t="shared" ref="G20:G27" si="6">D20-E20</f>
        <v>7820</v>
      </c>
    </row>
    <row r="21" spans="1:7" x14ac:dyDescent="0.25">
      <c r="A21" s="88" t="s">
        <v>322</v>
      </c>
      <c r="B21" s="193">
        <v>0</v>
      </c>
      <c r="C21" s="193">
        <v>0</v>
      </c>
      <c r="D21" s="193">
        <f t="shared" si="5"/>
        <v>0</v>
      </c>
      <c r="E21" s="193">
        <v>0</v>
      </c>
      <c r="F21" s="193">
        <v>0</v>
      </c>
      <c r="G21" s="77">
        <f t="shared" si="6"/>
        <v>0</v>
      </c>
    </row>
    <row r="22" spans="1:7" x14ac:dyDescent="0.25">
      <c r="A22" s="88" t="s">
        <v>323</v>
      </c>
      <c r="B22" s="192">
        <v>1500</v>
      </c>
      <c r="C22" s="192">
        <v>41500</v>
      </c>
      <c r="D22" s="193">
        <f t="shared" si="5"/>
        <v>43000</v>
      </c>
      <c r="E22" s="192">
        <v>3468</v>
      </c>
      <c r="F22" s="192">
        <v>3468</v>
      </c>
      <c r="G22" s="77">
        <f t="shared" si="6"/>
        <v>39532</v>
      </c>
    </row>
    <row r="23" spans="1:7" x14ac:dyDescent="0.25">
      <c r="A23" s="88" t="s">
        <v>324</v>
      </c>
      <c r="B23" s="192">
        <v>0</v>
      </c>
      <c r="C23" s="192">
        <v>56813</v>
      </c>
      <c r="D23" s="193">
        <f t="shared" si="5"/>
        <v>56813</v>
      </c>
      <c r="E23" s="192">
        <v>7931</v>
      </c>
      <c r="F23" s="192">
        <v>7930</v>
      </c>
      <c r="G23" s="77">
        <f t="shared" si="6"/>
        <v>48882</v>
      </c>
    </row>
    <row r="24" spans="1:7" x14ac:dyDescent="0.25">
      <c r="A24" s="88" t="s">
        <v>325</v>
      </c>
      <c r="B24" s="192">
        <v>60000</v>
      </c>
      <c r="C24" s="192">
        <v>42002</v>
      </c>
      <c r="D24" s="193">
        <f t="shared" si="5"/>
        <v>102002</v>
      </c>
      <c r="E24" s="192">
        <v>49500</v>
      </c>
      <c r="F24" s="192">
        <v>49500</v>
      </c>
      <c r="G24" s="77">
        <f t="shared" si="6"/>
        <v>52502</v>
      </c>
    </row>
    <row r="25" spans="1:7" x14ac:dyDescent="0.25">
      <c r="A25" s="88" t="s">
        <v>326</v>
      </c>
      <c r="B25" s="192">
        <v>0</v>
      </c>
      <c r="C25" s="192">
        <v>30000</v>
      </c>
      <c r="D25" s="193">
        <f t="shared" si="5"/>
        <v>30000</v>
      </c>
      <c r="E25" s="192">
        <v>0</v>
      </c>
      <c r="F25" s="192">
        <v>0</v>
      </c>
      <c r="G25" s="77">
        <f t="shared" si="6"/>
        <v>30000</v>
      </c>
    </row>
    <row r="26" spans="1:7" x14ac:dyDescent="0.25">
      <c r="A26" s="88" t="s">
        <v>327</v>
      </c>
      <c r="B26" s="193">
        <v>0</v>
      </c>
      <c r="C26" s="193">
        <v>0</v>
      </c>
      <c r="D26" s="193">
        <f t="shared" si="5"/>
        <v>0</v>
      </c>
      <c r="E26" s="193">
        <v>0</v>
      </c>
      <c r="F26" s="193">
        <v>0</v>
      </c>
      <c r="G26" s="77">
        <f t="shared" si="6"/>
        <v>0</v>
      </c>
    </row>
    <row r="27" spans="1:7" x14ac:dyDescent="0.25">
      <c r="A27" s="88" t="s">
        <v>328</v>
      </c>
      <c r="B27" s="192">
        <v>10500</v>
      </c>
      <c r="C27" s="192">
        <v>41500</v>
      </c>
      <c r="D27" s="193">
        <f t="shared" si="5"/>
        <v>52000</v>
      </c>
      <c r="E27" s="192">
        <v>11564</v>
      </c>
      <c r="F27" s="192">
        <v>11564</v>
      </c>
      <c r="G27" s="77">
        <f t="shared" si="6"/>
        <v>40436</v>
      </c>
    </row>
    <row r="28" spans="1:7" x14ac:dyDescent="0.25">
      <c r="A28" s="87" t="s">
        <v>329</v>
      </c>
      <c r="B28" s="86">
        <f t="shared" ref="B28:G28" si="7">SUM(B29:B37)</f>
        <v>5801568</v>
      </c>
      <c r="C28" s="86">
        <f t="shared" si="7"/>
        <v>-2611277.7600000002</v>
      </c>
      <c r="D28" s="86">
        <f t="shared" si="7"/>
        <v>3190290.2399999998</v>
      </c>
      <c r="E28" s="86">
        <f t="shared" si="7"/>
        <v>798960</v>
      </c>
      <c r="F28" s="86">
        <f t="shared" si="7"/>
        <v>798958</v>
      </c>
      <c r="G28" s="86">
        <f t="shared" si="7"/>
        <v>2391330.2399999998</v>
      </c>
    </row>
    <row r="29" spans="1:7" x14ac:dyDescent="0.25">
      <c r="A29" s="88" t="s">
        <v>330</v>
      </c>
      <c r="B29" s="192">
        <v>63500</v>
      </c>
      <c r="C29" s="192">
        <v>-32500</v>
      </c>
      <c r="D29" s="193">
        <f t="shared" ref="D29:D37" si="8">B29+C29</f>
        <v>31000</v>
      </c>
      <c r="E29" s="192">
        <v>9415</v>
      </c>
      <c r="F29" s="192">
        <v>9415</v>
      </c>
      <c r="G29" s="77">
        <f>D29-E29</f>
        <v>21585</v>
      </c>
    </row>
    <row r="30" spans="1:7" x14ac:dyDescent="0.25">
      <c r="A30" s="88" t="s">
        <v>331</v>
      </c>
      <c r="B30" s="192">
        <v>66000</v>
      </c>
      <c r="C30" s="192">
        <v>1501</v>
      </c>
      <c r="D30" s="193">
        <f t="shared" si="8"/>
        <v>67501</v>
      </c>
      <c r="E30" s="192">
        <v>15000</v>
      </c>
      <c r="F30" s="192">
        <v>15000</v>
      </c>
      <c r="G30" s="77">
        <f t="shared" ref="G30:G37" si="9">D30-E30</f>
        <v>52501</v>
      </c>
    </row>
    <row r="31" spans="1:7" x14ac:dyDescent="0.25">
      <c r="A31" s="88" t="s">
        <v>332</v>
      </c>
      <c r="B31" s="192">
        <v>5143088</v>
      </c>
      <c r="C31" s="192">
        <v>-2541839.52</v>
      </c>
      <c r="D31" s="193">
        <f t="shared" si="8"/>
        <v>2601248.48</v>
      </c>
      <c r="E31" s="192">
        <v>621048</v>
      </c>
      <c r="F31" s="192">
        <v>621048</v>
      </c>
      <c r="G31" s="77">
        <f t="shared" si="9"/>
        <v>1980200.48</v>
      </c>
    </row>
    <row r="32" spans="1:7" x14ac:dyDescent="0.25">
      <c r="A32" s="88" t="s">
        <v>333</v>
      </c>
      <c r="B32" s="192">
        <v>49900</v>
      </c>
      <c r="C32" s="192">
        <v>-11500</v>
      </c>
      <c r="D32" s="193">
        <f t="shared" si="8"/>
        <v>38400</v>
      </c>
      <c r="E32" s="192">
        <v>3581</v>
      </c>
      <c r="F32" s="192">
        <v>3581</v>
      </c>
      <c r="G32" s="77">
        <f t="shared" si="9"/>
        <v>34819</v>
      </c>
    </row>
    <row r="33" spans="1:7" ht="14.45" customHeight="1" x14ac:dyDescent="0.25">
      <c r="A33" s="88" t="s">
        <v>334</v>
      </c>
      <c r="B33" s="192">
        <v>80000</v>
      </c>
      <c r="C33" s="192">
        <v>-5000</v>
      </c>
      <c r="D33" s="193">
        <f t="shared" si="8"/>
        <v>75000</v>
      </c>
      <c r="E33" s="192">
        <v>34971</v>
      </c>
      <c r="F33" s="192">
        <v>34971</v>
      </c>
      <c r="G33" s="77">
        <f t="shared" si="9"/>
        <v>40029</v>
      </c>
    </row>
    <row r="34" spans="1:7" ht="14.45" customHeight="1" x14ac:dyDescent="0.25">
      <c r="A34" s="88" t="s">
        <v>335</v>
      </c>
      <c r="B34" s="192">
        <v>30000</v>
      </c>
      <c r="C34" s="192">
        <v>0</v>
      </c>
      <c r="D34" s="193">
        <f t="shared" si="8"/>
        <v>30000</v>
      </c>
      <c r="E34" s="192">
        <v>0</v>
      </c>
      <c r="F34" s="192">
        <v>0</v>
      </c>
      <c r="G34" s="77">
        <f t="shared" si="9"/>
        <v>30000</v>
      </c>
    </row>
    <row r="35" spans="1:7" ht="14.45" customHeight="1" x14ac:dyDescent="0.25">
      <c r="A35" s="88" t="s">
        <v>336</v>
      </c>
      <c r="B35" s="192">
        <v>36500</v>
      </c>
      <c r="C35" s="192">
        <v>-16500</v>
      </c>
      <c r="D35" s="193">
        <f t="shared" si="8"/>
        <v>20000</v>
      </c>
      <c r="E35" s="192">
        <v>6289</v>
      </c>
      <c r="F35" s="192">
        <v>6288</v>
      </c>
      <c r="G35" s="77">
        <f t="shared" si="9"/>
        <v>13711</v>
      </c>
    </row>
    <row r="36" spans="1:7" ht="14.45" customHeight="1" x14ac:dyDescent="0.25">
      <c r="A36" s="88" t="s">
        <v>337</v>
      </c>
      <c r="B36" s="192">
        <v>196745</v>
      </c>
      <c r="C36" s="192">
        <v>-99745.24</v>
      </c>
      <c r="D36" s="193">
        <f t="shared" si="8"/>
        <v>96999.76</v>
      </c>
      <c r="E36" s="192">
        <v>39022</v>
      </c>
      <c r="F36" s="192">
        <v>39022</v>
      </c>
      <c r="G36" s="77">
        <f t="shared" si="9"/>
        <v>57977.759999999995</v>
      </c>
    </row>
    <row r="37" spans="1:7" ht="14.45" customHeight="1" x14ac:dyDescent="0.25">
      <c r="A37" s="88" t="s">
        <v>338</v>
      </c>
      <c r="B37" s="192">
        <v>135835</v>
      </c>
      <c r="C37" s="192">
        <v>94306</v>
      </c>
      <c r="D37" s="193">
        <f t="shared" si="8"/>
        <v>230141</v>
      </c>
      <c r="E37" s="192">
        <v>69634</v>
      </c>
      <c r="F37" s="192">
        <v>69633</v>
      </c>
      <c r="G37" s="77">
        <f t="shared" si="9"/>
        <v>160507</v>
      </c>
    </row>
    <row r="38" spans="1:7" x14ac:dyDescent="0.25">
      <c r="A38" s="87" t="s">
        <v>339</v>
      </c>
      <c r="B38" s="86">
        <f t="shared" ref="B38:G38" si="10">SUM(B39:B47)</f>
        <v>0</v>
      </c>
      <c r="C38" s="86">
        <f t="shared" si="10"/>
        <v>0</v>
      </c>
      <c r="D38" s="86">
        <f t="shared" si="10"/>
        <v>0</v>
      </c>
      <c r="E38" s="86">
        <f t="shared" si="10"/>
        <v>0</v>
      </c>
      <c r="F38" s="86">
        <f t="shared" si="10"/>
        <v>0</v>
      </c>
      <c r="G38" s="86">
        <f t="shared" si="10"/>
        <v>0</v>
      </c>
    </row>
    <row r="39" spans="1:7" x14ac:dyDescent="0.25">
      <c r="A39" s="88" t="s">
        <v>340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341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11">D40-E40</f>
        <v>0</v>
      </c>
    </row>
    <row r="41" spans="1:7" x14ac:dyDescent="0.25">
      <c r="A41" s="88" t="s">
        <v>342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11"/>
        <v>0</v>
      </c>
    </row>
    <row r="42" spans="1:7" x14ac:dyDescent="0.25">
      <c r="A42" s="88" t="s">
        <v>343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11"/>
        <v>0</v>
      </c>
    </row>
    <row r="43" spans="1:7" x14ac:dyDescent="0.25">
      <c r="A43" s="88" t="s">
        <v>344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11"/>
        <v>0</v>
      </c>
    </row>
    <row r="44" spans="1:7" x14ac:dyDescent="0.25">
      <c r="A44" s="88" t="s">
        <v>345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11"/>
        <v>0</v>
      </c>
    </row>
    <row r="45" spans="1:7" x14ac:dyDescent="0.25">
      <c r="A45" s="88" t="s">
        <v>346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11"/>
        <v>0</v>
      </c>
    </row>
    <row r="46" spans="1:7" x14ac:dyDescent="0.25">
      <c r="A46" s="88" t="s">
        <v>347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11"/>
        <v>0</v>
      </c>
    </row>
    <row r="47" spans="1:7" x14ac:dyDescent="0.25">
      <c r="A47" s="88" t="s">
        <v>348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11"/>
        <v>0</v>
      </c>
    </row>
    <row r="48" spans="1:7" x14ac:dyDescent="0.25">
      <c r="A48" s="87" t="s">
        <v>349</v>
      </c>
      <c r="B48" s="86">
        <f t="shared" ref="B48:G48" si="12">SUM(B49:B57)</f>
        <v>0</v>
      </c>
      <c r="C48" s="86">
        <f t="shared" si="12"/>
        <v>43000</v>
      </c>
      <c r="D48" s="86">
        <f t="shared" si="12"/>
        <v>43000</v>
      </c>
      <c r="E48" s="86">
        <f t="shared" si="12"/>
        <v>15500</v>
      </c>
      <c r="F48" s="86">
        <f t="shared" si="12"/>
        <v>15500</v>
      </c>
      <c r="G48" s="86">
        <f t="shared" si="12"/>
        <v>27500</v>
      </c>
    </row>
    <row r="49" spans="1:7" x14ac:dyDescent="0.25">
      <c r="A49" s="88" t="s">
        <v>350</v>
      </c>
      <c r="B49" s="147">
        <v>0</v>
      </c>
      <c r="C49" s="192">
        <v>40000</v>
      </c>
      <c r="D49" s="193">
        <f t="shared" ref="D49" si="13">B49+C49</f>
        <v>40000</v>
      </c>
      <c r="E49" s="192">
        <v>15500</v>
      </c>
      <c r="F49" s="192">
        <v>15500</v>
      </c>
      <c r="G49" s="77">
        <f>D49-E49</f>
        <v>24500</v>
      </c>
    </row>
    <row r="50" spans="1:7" x14ac:dyDescent="0.25">
      <c r="A50" s="88" t="s">
        <v>351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f t="shared" ref="G50:G57" si="14">D50-E50</f>
        <v>0</v>
      </c>
    </row>
    <row r="51" spans="1:7" x14ac:dyDescent="0.25">
      <c r="A51" s="88" t="s">
        <v>352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14"/>
        <v>0</v>
      </c>
    </row>
    <row r="52" spans="1:7" x14ac:dyDescent="0.25">
      <c r="A52" s="88" t="s">
        <v>353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14"/>
        <v>0</v>
      </c>
    </row>
    <row r="53" spans="1:7" x14ac:dyDescent="0.25">
      <c r="A53" s="88" t="s">
        <v>354</v>
      </c>
      <c r="B53" s="77">
        <v>0</v>
      </c>
      <c r="C53" s="77">
        <v>0</v>
      </c>
      <c r="D53" s="77">
        <v>0</v>
      </c>
      <c r="E53" s="77">
        <v>0</v>
      </c>
      <c r="F53" s="77">
        <v>0</v>
      </c>
      <c r="G53" s="77">
        <f t="shared" si="14"/>
        <v>0</v>
      </c>
    </row>
    <row r="54" spans="1:7" x14ac:dyDescent="0.25">
      <c r="A54" s="88" t="s">
        <v>355</v>
      </c>
      <c r="B54" s="77">
        <v>0</v>
      </c>
      <c r="C54" s="147">
        <v>3000</v>
      </c>
      <c r="D54" s="148">
        <f t="shared" ref="D54" si="15">B54+C54</f>
        <v>3000</v>
      </c>
      <c r="E54" s="77">
        <v>0</v>
      </c>
      <c r="F54" s="77">
        <v>0</v>
      </c>
      <c r="G54" s="77">
        <f t="shared" si="14"/>
        <v>3000</v>
      </c>
    </row>
    <row r="55" spans="1:7" x14ac:dyDescent="0.25">
      <c r="A55" s="88" t="s">
        <v>356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si="14"/>
        <v>0</v>
      </c>
    </row>
    <row r="56" spans="1:7" x14ac:dyDescent="0.25">
      <c r="A56" s="88" t="s">
        <v>357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4"/>
        <v>0</v>
      </c>
    </row>
    <row r="57" spans="1:7" x14ac:dyDescent="0.25">
      <c r="A57" s="88" t="s">
        <v>358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14"/>
        <v>0</v>
      </c>
    </row>
    <row r="58" spans="1:7" x14ac:dyDescent="0.25">
      <c r="A58" s="87" t="s">
        <v>359</v>
      </c>
      <c r="B58" s="86">
        <f t="shared" ref="B58:G58" si="16">SUM(B59:B61)</f>
        <v>0</v>
      </c>
      <c r="C58" s="86">
        <f t="shared" si="16"/>
        <v>0</v>
      </c>
      <c r="D58" s="86">
        <f t="shared" si="16"/>
        <v>0</v>
      </c>
      <c r="E58" s="86">
        <f t="shared" si="16"/>
        <v>0</v>
      </c>
      <c r="F58" s="86">
        <f t="shared" si="16"/>
        <v>0</v>
      </c>
      <c r="G58" s="86">
        <f t="shared" si="16"/>
        <v>0</v>
      </c>
    </row>
    <row r="59" spans="1:7" x14ac:dyDescent="0.25">
      <c r="A59" s="88" t="s">
        <v>360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361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17">D60-E60</f>
        <v>0</v>
      </c>
    </row>
    <row r="61" spans="1:7" x14ac:dyDescent="0.25">
      <c r="A61" s="88" t="s">
        <v>362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17"/>
        <v>0</v>
      </c>
    </row>
    <row r="62" spans="1:7" x14ac:dyDescent="0.25">
      <c r="A62" s="87" t="s">
        <v>363</v>
      </c>
      <c r="B62" s="86">
        <f t="shared" ref="B62:G62" si="18">SUM(B63:B67,B69:B70)</f>
        <v>0</v>
      </c>
      <c r="C62" s="86">
        <f t="shared" si="18"/>
        <v>0</v>
      </c>
      <c r="D62" s="86">
        <f t="shared" si="18"/>
        <v>0</v>
      </c>
      <c r="E62" s="86">
        <f t="shared" si="18"/>
        <v>0</v>
      </c>
      <c r="F62" s="86">
        <f t="shared" si="18"/>
        <v>0</v>
      </c>
      <c r="G62" s="86">
        <f t="shared" si="18"/>
        <v>0</v>
      </c>
    </row>
    <row r="63" spans="1:7" x14ac:dyDescent="0.25">
      <c r="A63" s="88" t="s">
        <v>364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365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9">D64-E64</f>
        <v>0</v>
      </c>
    </row>
    <row r="65" spans="1:7" x14ac:dyDescent="0.25">
      <c r="A65" s="88" t="s">
        <v>366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9"/>
        <v>0</v>
      </c>
    </row>
    <row r="66" spans="1:7" x14ac:dyDescent="0.25">
      <c r="A66" s="88" t="s">
        <v>367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9"/>
        <v>0</v>
      </c>
    </row>
    <row r="67" spans="1:7" x14ac:dyDescent="0.25">
      <c r="A67" s="88" t="s">
        <v>368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9"/>
        <v>0</v>
      </c>
    </row>
    <row r="68" spans="1:7" x14ac:dyDescent="0.25">
      <c r="A68" s="88" t="s">
        <v>369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9"/>
        <v>0</v>
      </c>
    </row>
    <row r="69" spans="1:7" x14ac:dyDescent="0.25">
      <c r="A69" s="88" t="s">
        <v>370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9"/>
        <v>0</v>
      </c>
    </row>
    <row r="70" spans="1:7" x14ac:dyDescent="0.25">
      <c r="A70" s="88" t="s">
        <v>371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9"/>
        <v>0</v>
      </c>
    </row>
    <row r="71" spans="1:7" x14ac:dyDescent="0.25">
      <c r="A71" s="87" t="s">
        <v>372</v>
      </c>
      <c r="B71" s="86">
        <f t="shared" ref="B71:G71" si="20">SUM(B72:B74)</f>
        <v>0</v>
      </c>
      <c r="C71" s="86">
        <f t="shared" si="20"/>
        <v>0</v>
      </c>
      <c r="D71" s="86">
        <f t="shared" si="20"/>
        <v>0</v>
      </c>
      <c r="E71" s="86">
        <f t="shared" si="20"/>
        <v>0</v>
      </c>
      <c r="F71" s="86">
        <f t="shared" si="20"/>
        <v>0</v>
      </c>
      <c r="G71" s="86">
        <f t="shared" si="20"/>
        <v>0</v>
      </c>
    </row>
    <row r="72" spans="1:7" x14ac:dyDescent="0.25">
      <c r="A72" s="88" t="s">
        <v>373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374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21">D73-E73</f>
        <v>0</v>
      </c>
    </row>
    <row r="74" spans="1:7" x14ac:dyDescent="0.25">
      <c r="A74" s="88" t="s">
        <v>375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21"/>
        <v>0</v>
      </c>
    </row>
    <row r="75" spans="1:7" x14ac:dyDescent="0.25">
      <c r="A75" s="87" t="s">
        <v>376</v>
      </c>
      <c r="B75" s="86">
        <f t="shared" ref="B75:G75" si="22">SUM(B76:B82)</f>
        <v>0</v>
      </c>
      <c r="C75" s="86">
        <f t="shared" si="22"/>
        <v>0</v>
      </c>
      <c r="D75" s="86">
        <f t="shared" si="22"/>
        <v>0</v>
      </c>
      <c r="E75" s="86">
        <f t="shared" si="22"/>
        <v>0</v>
      </c>
      <c r="F75" s="86">
        <f t="shared" si="22"/>
        <v>0</v>
      </c>
      <c r="G75" s="86">
        <f t="shared" si="22"/>
        <v>0</v>
      </c>
    </row>
    <row r="76" spans="1:7" x14ac:dyDescent="0.25">
      <c r="A76" s="88" t="s">
        <v>377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378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23">D77-E77</f>
        <v>0</v>
      </c>
    </row>
    <row r="78" spans="1:7" x14ac:dyDescent="0.25">
      <c r="A78" s="88" t="s">
        <v>379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23"/>
        <v>0</v>
      </c>
    </row>
    <row r="79" spans="1:7" x14ac:dyDescent="0.25">
      <c r="A79" s="88" t="s">
        <v>380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23"/>
        <v>0</v>
      </c>
    </row>
    <row r="80" spans="1:7" x14ac:dyDescent="0.25">
      <c r="A80" s="88" t="s">
        <v>381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23"/>
        <v>0</v>
      </c>
    </row>
    <row r="81" spans="1:7" x14ac:dyDescent="0.25">
      <c r="A81" s="88" t="s">
        <v>382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23"/>
        <v>0</v>
      </c>
    </row>
    <row r="82" spans="1:7" x14ac:dyDescent="0.25">
      <c r="A82" s="88" t="s">
        <v>383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23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384</v>
      </c>
      <c r="B84" s="86">
        <f t="shared" ref="B84:G84" si="24">SUM(B85,B93,B103,B113,B123,B133,B137,B146,B150)</f>
        <v>0</v>
      </c>
      <c r="C84" s="86">
        <f t="shared" si="24"/>
        <v>0</v>
      </c>
      <c r="D84" s="86">
        <f t="shared" si="24"/>
        <v>0</v>
      </c>
      <c r="E84" s="86">
        <f t="shared" si="24"/>
        <v>0</v>
      </c>
      <c r="F84" s="86">
        <f t="shared" si="24"/>
        <v>0</v>
      </c>
      <c r="G84" s="86">
        <f t="shared" si="24"/>
        <v>0</v>
      </c>
    </row>
    <row r="85" spans="1:7" x14ac:dyDescent="0.25">
      <c r="A85" s="87" t="s">
        <v>311</v>
      </c>
      <c r="B85" s="86">
        <f t="shared" ref="B85:G85" si="25">SUM(B86:B92)</f>
        <v>0</v>
      </c>
      <c r="C85" s="86">
        <f t="shared" si="25"/>
        <v>0</v>
      </c>
      <c r="D85" s="86">
        <f t="shared" si="25"/>
        <v>0</v>
      </c>
      <c r="E85" s="86">
        <f t="shared" si="25"/>
        <v>0</v>
      </c>
      <c r="F85" s="86">
        <f t="shared" si="25"/>
        <v>0</v>
      </c>
      <c r="G85" s="86">
        <f t="shared" si="25"/>
        <v>0</v>
      </c>
    </row>
    <row r="86" spans="1:7" x14ac:dyDescent="0.25">
      <c r="A86" s="88" t="s">
        <v>312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313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6">D87-E87</f>
        <v>0</v>
      </c>
    </row>
    <row r="88" spans="1:7" x14ac:dyDescent="0.25">
      <c r="A88" s="88" t="s">
        <v>314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6"/>
        <v>0</v>
      </c>
    </row>
    <row r="89" spans="1:7" x14ac:dyDescent="0.25">
      <c r="A89" s="88" t="s">
        <v>315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6"/>
        <v>0</v>
      </c>
    </row>
    <row r="90" spans="1:7" x14ac:dyDescent="0.25">
      <c r="A90" s="88" t="s">
        <v>316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6"/>
        <v>0</v>
      </c>
    </row>
    <row r="91" spans="1:7" x14ac:dyDescent="0.25">
      <c r="A91" s="88" t="s">
        <v>317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6"/>
        <v>0</v>
      </c>
    </row>
    <row r="92" spans="1:7" x14ac:dyDescent="0.25">
      <c r="A92" s="88" t="s">
        <v>318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6"/>
        <v>0</v>
      </c>
    </row>
    <row r="93" spans="1:7" x14ac:dyDescent="0.25">
      <c r="A93" s="87" t="s">
        <v>319</v>
      </c>
      <c r="B93" s="86">
        <f t="shared" ref="B93:G93" si="27">SUM(B94:B102)</f>
        <v>0</v>
      </c>
      <c r="C93" s="86">
        <f t="shared" si="27"/>
        <v>0</v>
      </c>
      <c r="D93" s="86">
        <f t="shared" si="27"/>
        <v>0</v>
      </c>
      <c r="E93" s="86">
        <f t="shared" si="27"/>
        <v>0</v>
      </c>
      <c r="F93" s="86">
        <f t="shared" si="27"/>
        <v>0</v>
      </c>
      <c r="G93" s="86">
        <f t="shared" si="27"/>
        <v>0</v>
      </c>
    </row>
    <row r="94" spans="1:7" x14ac:dyDescent="0.25">
      <c r="A94" s="88" t="s">
        <v>320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321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8">D95-E95</f>
        <v>0</v>
      </c>
    </row>
    <row r="96" spans="1:7" x14ac:dyDescent="0.25">
      <c r="A96" s="88" t="s">
        <v>322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8"/>
        <v>0</v>
      </c>
    </row>
    <row r="97" spans="1:7" x14ac:dyDescent="0.25">
      <c r="A97" s="88" t="s">
        <v>323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8"/>
        <v>0</v>
      </c>
    </row>
    <row r="98" spans="1:7" x14ac:dyDescent="0.25">
      <c r="A98" s="90" t="s">
        <v>324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8"/>
        <v>0</v>
      </c>
    </row>
    <row r="99" spans="1:7" x14ac:dyDescent="0.25">
      <c r="A99" s="88" t="s">
        <v>325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8"/>
        <v>0</v>
      </c>
    </row>
    <row r="100" spans="1:7" x14ac:dyDescent="0.25">
      <c r="A100" s="88" t="s">
        <v>326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8"/>
        <v>0</v>
      </c>
    </row>
    <row r="101" spans="1:7" x14ac:dyDescent="0.25">
      <c r="A101" s="88" t="s">
        <v>327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8"/>
        <v>0</v>
      </c>
    </row>
    <row r="102" spans="1:7" x14ac:dyDescent="0.25">
      <c r="A102" s="88" t="s">
        <v>328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8"/>
        <v>0</v>
      </c>
    </row>
    <row r="103" spans="1:7" x14ac:dyDescent="0.25">
      <c r="A103" s="87" t="s">
        <v>329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330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331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9">D105-E105</f>
        <v>0</v>
      </c>
    </row>
    <row r="106" spans="1:7" x14ac:dyDescent="0.25">
      <c r="A106" s="88" t="s">
        <v>332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9"/>
        <v>0</v>
      </c>
    </row>
    <row r="107" spans="1:7" x14ac:dyDescent="0.25">
      <c r="A107" s="88" t="s">
        <v>333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9"/>
        <v>0</v>
      </c>
    </row>
    <row r="108" spans="1:7" x14ac:dyDescent="0.25">
      <c r="A108" s="88" t="s">
        <v>334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9"/>
        <v>0</v>
      </c>
    </row>
    <row r="109" spans="1:7" x14ac:dyDescent="0.25">
      <c r="A109" s="88" t="s">
        <v>335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9"/>
        <v>0</v>
      </c>
    </row>
    <row r="110" spans="1:7" x14ac:dyDescent="0.25">
      <c r="A110" s="88" t="s">
        <v>336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9"/>
        <v>0</v>
      </c>
    </row>
    <row r="111" spans="1:7" x14ac:dyDescent="0.25">
      <c r="A111" s="88" t="s">
        <v>337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9"/>
        <v>0</v>
      </c>
    </row>
    <row r="112" spans="1:7" x14ac:dyDescent="0.25">
      <c r="A112" s="88" t="s">
        <v>338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9"/>
        <v>0</v>
      </c>
    </row>
    <row r="113" spans="1:7" x14ac:dyDescent="0.25">
      <c r="A113" s="87" t="s">
        <v>339</v>
      </c>
      <c r="B113" s="86">
        <f t="shared" ref="B113:G113" si="30">SUM(B114:B122)</f>
        <v>0</v>
      </c>
      <c r="C113" s="86">
        <f t="shared" si="30"/>
        <v>0</v>
      </c>
      <c r="D113" s="86">
        <f t="shared" si="30"/>
        <v>0</v>
      </c>
      <c r="E113" s="86">
        <f t="shared" si="30"/>
        <v>0</v>
      </c>
      <c r="F113" s="86">
        <f t="shared" si="30"/>
        <v>0</v>
      </c>
      <c r="G113" s="86">
        <f t="shared" si="30"/>
        <v>0</v>
      </c>
    </row>
    <row r="114" spans="1:7" x14ac:dyDescent="0.25">
      <c r="A114" s="88" t="s">
        <v>340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341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31">D115-E115</f>
        <v>0</v>
      </c>
    </row>
    <row r="116" spans="1:7" x14ac:dyDescent="0.25">
      <c r="A116" s="88" t="s">
        <v>342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31"/>
        <v>0</v>
      </c>
    </row>
    <row r="117" spans="1:7" x14ac:dyDescent="0.25">
      <c r="A117" s="88" t="s">
        <v>343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31"/>
        <v>0</v>
      </c>
    </row>
    <row r="118" spans="1:7" x14ac:dyDescent="0.25">
      <c r="A118" s="88" t="s">
        <v>344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31"/>
        <v>0</v>
      </c>
    </row>
    <row r="119" spans="1:7" x14ac:dyDescent="0.25">
      <c r="A119" s="88" t="s">
        <v>345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31"/>
        <v>0</v>
      </c>
    </row>
    <row r="120" spans="1:7" x14ac:dyDescent="0.25">
      <c r="A120" s="88" t="s">
        <v>346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31"/>
        <v>0</v>
      </c>
    </row>
    <row r="121" spans="1:7" x14ac:dyDescent="0.25">
      <c r="A121" s="88" t="s">
        <v>347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31"/>
        <v>0</v>
      </c>
    </row>
    <row r="122" spans="1:7" x14ac:dyDescent="0.25">
      <c r="A122" s="88" t="s">
        <v>348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31"/>
        <v>0</v>
      </c>
    </row>
    <row r="123" spans="1:7" x14ac:dyDescent="0.25">
      <c r="A123" s="87" t="s">
        <v>349</v>
      </c>
      <c r="B123" s="86">
        <f t="shared" ref="B123:G123" si="32">SUM(B124:B132)</f>
        <v>0</v>
      </c>
      <c r="C123" s="86">
        <f t="shared" si="32"/>
        <v>0</v>
      </c>
      <c r="D123" s="86">
        <f t="shared" si="32"/>
        <v>0</v>
      </c>
      <c r="E123" s="86">
        <f t="shared" si="32"/>
        <v>0</v>
      </c>
      <c r="F123" s="86">
        <f t="shared" si="32"/>
        <v>0</v>
      </c>
      <c r="G123" s="86">
        <f t="shared" si="32"/>
        <v>0</v>
      </c>
    </row>
    <row r="124" spans="1:7" x14ac:dyDescent="0.25">
      <c r="A124" s="88" t="s">
        <v>350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351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33">D125-E125</f>
        <v>0</v>
      </c>
    </row>
    <row r="126" spans="1:7" x14ac:dyDescent="0.25">
      <c r="A126" s="88" t="s">
        <v>352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33"/>
        <v>0</v>
      </c>
    </row>
    <row r="127" spans="1:7" x14ac:dyDescent="0.25">
      <c r="A127" s="88" t="s">
        <v>353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33"/>
        <v>0</v>
      </c>
    </row>
    <row r="128" spans="1:7" x14ac:dyDescent="0.25">
      <c r="A128" s="88" t="s">
        <v>354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33"/>
        <v>0</v>
      </c>
    </row>
    <row r="129" spans="1:7" x14ac:dyDescent="0.25">
      <c r="A129" s="88" t="s">
        <v>355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33"/>
        <v>0</v>
      </c>
    </row>
    <row r="130" spans="1:7" x14ac:dyDescent="0.25">
      <c r="A130" s="88" t="s">
        <v>356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33"/>
        <v>0</v>
      </c>
    </row>
    <row r="131" spans="1:7" x14ac:dyDescent="0.25">
      <c r="A131" s="88" t="s">
        <v>357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33"/>
        <v>0</v>
      </c>
    </row>
    <row r="132" spans="1:7" x14ac:dyDescent="0.25">
      <c r="A132" s="88" t="s">
        <v>358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33"/>
        <v>0</v>
      </c>
    </row>
    <row r="133" spans="1:7" x14ac:dyDescent="0.25">
      <c r="A133" s="87" t="s">
        <v>359</v>
      </c>
      <c r="B133" s="86">
        <f t="shared" ref="B133:G133" si="34">SUM(B134:B136)</f>
        <v>0</v>
      </c>
      <c r="C133" s="86">
        <f t="shared" si="34"/>
        <v>0</v>
      </c>
      <c r="D133" s="86">
        <f t="shared" si="34"/>
        <v>0</v>
      </c>
      <c r="E133" s="86">
        <f t="shared" si="34"/>
        <v>0</v>
      </c>
      <c r="F133" s="86">
        <f t="shared" si="34"/>
        <v>0</v>
      </c>
      <c r="G133" s="86">
        <f t="shared" si="34"/>
        <v>0</v>
      </c>
    </row>
    <row r="134" spans="1:7" x14ac:dyDescent="0.25">
      <c r="A134" s="88" t="s">
        <v>360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361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5">D135-E135</f>
        <v>0</v>
      </c>
    </row>
    <row r="136" spans="1:7" x14ac:dyDescent="0.25">
      <c r="A136" s="88" t="s">
        <v>362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5"/>
        <v>0</v>
      </c>
    </row>
    <row r="137" spans="1:7" x14ac:dyDescent="0.25">
      <c r="A137" s="87" t="s">
        <v>363</v>
      </c>
      <c r="B137" s="86">
        <f t="shared" ref="B137:G137" si="36">SUM(B138:B142,B144:B145)</f>
        <v>0</v>
      </c>
      <c r="C137" s="86">
        <f t="shared" si="36"/>
        <v>0</v>
      </c>
      <c r="D137" s="86">
        <f t="shared" si="36"/>
        <v>0</v>
      </c>
      <c r="E137" s="86">
        <f t="shared" si="36"/>
        <v>0</v>
      </c>
      <c r="F137" s="86">
        <f t="shared" si="36"/>
        <v>0</v>
      </c>
      <c r="G137" s="86">
        <f t="shared" si="36"/>
        <v>0</v>
      </c>
    </row>
    <row r="138" spans="1:7" x14ac:dyDescent="0.25">
      <c r="A138" s="88" t="s">
        <v>364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365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7">D139-E139</f>
        <v>0</v>
      </c>
    </row>
    <row r="140" spans="1:7" x14ac:dyDescent="0.25">
      <c r="A140" s="88" t="s">
        <v>366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7"/>
        <v>0</v>
      </c>
    </row>
    <row r="141" spans="1:7" x14ac:dyDescent="0.25">
      <c r="A141" s="88" t="s">
        <v>367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7"/>
        <v>0</v>
      </c>
    </row>
    <row r="142" spans="1:7" x14ac:dyDescent="0.25">
      <c r="A142" s="88" t="s">
        <v>368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7"/>
        <v>0</v>
      </c>
    </row>
    <row r="143" spans="1:7" x14ac:dyDescent="0.25">
      <c r="A143" s="88" t="s">
        <v>369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7"/>
        <v>0</v>
      </c>
    </row>
    <row r="144" spans="1:7" x14ac:dyDescent="0.25">
      <c r="A144" s="88" t="s">
        <v>370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7"/>
        <v>0</v>
      </c>
    </row>
    <row r="145" spans="1:7" x14ac:dyDescent="0.25">
      <c r="A145" s="88" t="s">
        <v>371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7"/>
        <v>0</v>
      </c>
    </row>
    <row r="146" spans="1:7" x14ac:dyDescent="0.25">
      <c r="A146" s="87" t="s">
        <v>372</v>
      </c>
      <c r="B146" s="86">
        <f t="shared" ref="B146:G146" si="38">SUM(B147:B149)</f>
        <v>0</v>
      </c>
      <c r="C146" s="86">
        <f t="shared" si="38"/>
        <v>0</v>
      </c>
      <c r="D146" s="86">
        <f t="shared" si="38"/>
        <v>0</v>
      </c>
      <c r="E146" s="86">
        <f t="shared" si="38"/>
        <v>0</v>
      </c>
      <c r="F146" s="86">
        <f t="shared" si="38"/>
        <v>0</v>
      </c>
      <c r="G146" s="86">
        <f t="shared" si="38"/>
        <v>0</v>
      </c>
    </row>
    <row r="147" spans="1:7" x14ac:dyDescent="0.25">
      <c r="A147" s="88" t="s">
        <v>373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374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9">D148-E148</f>
        <v>0</v>
      </c>
    </row>
    <row r="149" spans="1:7" x14ac:dyDescent="0.25">
      <c r="A149" s="88" t="s">
        <v>375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9"/>
        <v>0</v>
      </c>
    </row>
    <row r="150" spans="1:7" x14ac:dyDescent="0.25">
      <c r="A150" s="87" t="s">
        <v>376</v>
      </c>
      <c r="B150" s="86">
        <f t="shared" ref="B150:G150" si="40">SUM(B151:B157)</f>
        <v>0</v>
      </c>
      <c r="C150" s="86">
        <f t="shared" si="40"/>
        <v>0</v>
      </c>
      <c r="D150" s="86">
        <f t="shared" si="40"/>
        <v>0</v>
      </c>
      <c r="E150" s="86">
        <f t="shared" si="40"/>
        <v>0</v>
      </c>
      <c r="F150" s="86">
        <f t="shared" si="40"/>
        <v>0</v>
      </c>
      <c r="G150" s="86">
        <f t="shared" si="40"/>
        <v>0</v>
      </c>
    </row>
    <row r="151" spans="1:7" x14ac:dyDescent="0.25">
      <c r="A151" s="88" t="s">
        <v>377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378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41">D152-E152</f>
        <v>0</v>
      </c>
    </row>
    <row r="153" spans="1:7" x14ac:dyDescent="0.25">
      <c r="A153" s="88" t="s">
        <v>379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41"/>
        <v>0</v>
      </c>
    </row>
    <row r="154" spans="1:7" x14ac:dyDescent="0.25">
      <c r="A154" s="90" t="s">
        <v>380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41"/>
        <v>0</v>
      </c>
    </row>
    <row r="155" spans="1:7" x14ac:dyDescent="0.25">
      <c r="A155" s="88" t="s">
        <v>381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41"/>
        <v>0</v>
      </c>
    </row>
    <row r="156" spans="1:7" x14ac:dyDescent="0.25">
      <c r="A156" s="88" t="s">
        <v>382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41"/>
        <v>0</v>
      </c>
    </row>
    <row r="157" spans="1:7" x14ac:dyDescent="0.25">
      <c r="A157" s="88" t="s">
        <v>383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41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385</v>
      </c>
      <c r="B159" s="93">
        <f t="shared" ref="B159:G159" si="42">B9+B84</f>
        <v>10375701</v>
      </c>
      <c r="C159" s="93">
        <f t="shared" si="42"/>
        <v>-2172762.7600000002</v>
      </c>
      <c r="D159" s="93">
        <f t="shared" si="42"/>
        <v>8202938.2400000002</v>
      </c>
      <c r="E159" s="93">
        <f t="shared" si="42"/>
        <v>2678230</v>
      </c>
      <c r="F159" s="93">
        <f t="shared" si="42"/>
        <v>2400431</v>
      </c>
      <c r="G159" s="93">
        <f t="shared" si="42"/>
        <v>5524708.2400000002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scale="58" orientation="landscape" horizontalDpi="1200" verticalDpi="1200" r:id="rId1"/>
  <ignoredErrors>
    <ignoredError sqref="B9:G10 G26 B18:F18 G29:G37 B28:F28 B39:G47 B38:F38 B50:G53 B48:F48 B59:G61 B58:F58 B63:G70 B62:F62 B71:F92 B94:F159 B93:C93 E93:F93 G14 G11:G13 G16:G17 G15 G19:G25 G27 G49 B55:G57 B54 E54:G54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topLeftCell="B1" zoomScale="70" zoomScaleNormal="70" zoomScaleSheetLayoutView="90" workbookViewId="0">
      <selection activeCell="E10" sqref="E10:F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5" t="s">
        <v>386</v>
      </c>
      <c r="B1" s="166"/>
      <c r="C1" s="166"/>
      <c r="D1" s="166"/>
      <c r="E1" s="166"/>
      <c r="F1" s="166"/>
      <c r="G1" s="167"/>
    </row>
    <row r="2" spans="1:7" ht="15" customHeight="1" x14ac:dyDescent="0.25">
      <c r="A2" s="114" t="str">
        <f>'Formato 1'!A2</f>
        <v>INSTITUTO MUNICIPAL DE PLANEACIÓN DE SAN MIGUEL DE ALLENDE, GTO. (a)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387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60" t="s">
        <v>6</v>
      </c>
      <c r="B7" s="162" t="s">
        <v>304</v>
      </c>
      <c r="C7" s="162"/>
      <c r="D7" s="162"/>
      <c r="E7" s="162"/>
      <c r="F7" s="162"/>
      <c r="G7" s="164" t="s">
        <v>305</v>
      </c>
    </row>
    <row r="8" spans="1:7" ht="30" x14ac:dyDescent="0.25">
      <c r="A8" s="161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63"/>
    </row>
    <row r="9" spans="1:7" ht="15.75" customHeight="1" x14ac:dyDescent="0.25">
      <c r="A9" s="27" t="s">
        <v>388</v>
      </c>
      <c r="B9" s="31">
        <f>SUM(B10:B17)</f>
        <v>10375700.449999999</v>
      </c>
      <c r="C9" s="31">
        <f t="shared" ref="C9:G9" si="0">SUM(C10:C17)</f>
        <v>-2172762.92</v>
      </c>
      <c r="D9" s="31">
        <f t="shared" si="0"/>
        <v>8202937.5299999993</v>
      </c>
      <c r="E9" s="31">
        <f t="shared" si="0"/>
        <v>2678231</v>
      </c>
      <c r="F9" s="31">
        <f t="shared" si="0"/>
        <v>2400433</v>
      </c>
      <c r="G9" s="31">
        <f t="shared" si="0"/>
        <v>5524706.5299999993</v>
      </c>
    </row>
    <row r="10" spans="1:7" x14ac:dyDescent="0.25">
      <c r="A10" s="65" t="s">
        <v>565</v>
      </c>
      <c r="B10" s="145">
        <v>10375700.449999999</v>
      </c>
      <c r="C10" s="145">
        <v>-2172762.92</v>
      </c>
      <c r="D10" s="146">
        <f>B10+C10</f>
        <v>8202937.5299999993</v>
      </c>
      <c r="E10" s="194">
        <v>2678231</v>
      </c>
      <c r="F10" s="194">
        <v>2400433</v>
      </c>
      <c r="G10" s="146">
        <f>D10-E10</f>
        <v>5524706.5299999993</v>
      </c>
    </row>
    <row r="11" spans="1:7" x14ac:dyDescent="0.25">
      <c r="A11" s="65" t="s">
        <v>390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</row>
    <row r="12" spans="1:7" x14ac:dyDescent="0.25">
      <c r="A12" s="65" t="s">
        <v>391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</row>
    <row r="13" spans="1:7" x14ac:dyDescent="0.25">
      <c r="A13" s="65" t="s">
        <v>392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</row>
    <row r="14" spans="1:7" x14ac:dyDescent="0.25">
      <c r="A14" s="65" t="s">
        <v>393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</row>
    <row r="15" spans="1:7" x14ac:dyDescent="0.25">
      <c r="A15" s="65" t="s">
        <v>394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</row>
    <row r="16" spans="1:7" x14ac:dyDescent="0.25">
      <c r="A16" s="65" t="s">
        <v>395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</row>
    <row r="17" spans="1:7" x14ac:dyDescent="0.25">
      <c r="A17" s="65" t="s">
        <v>396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397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389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390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393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385</v>
      </c>
      <c r="B29" s="4">
        <f>SUM(B19,B9)</f>
        <v>10375700.449999999</v>
      </c>
      <c r="C29" s="4">
        <f t="shared" ref="C29:G29" si="2">SUM(C19,C9)</f>
        <v>-2172762.92</v>
      </c>
      <c r="D29" s="4">
        <f t="shared" si="2"/>
        <v>8202937.5299999993</v>
      </c>
      <c r="E29" s="4">
        <f t="shared" si="2"/>
        <v>2678231</v>
      </c>
      <c r="F29" s="4">
        <f t="shared" si="2"/>
        <v>2400433</v>
      </c>
      <c r="G29" s="4">
        <f t="shared" si="2"/>
        <v>5524706.5299999993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scale="69" orientation="landscape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topLeftCell="B54" zoomScale="70" zoomScaleNormal="70" zoomScaleSheetLayoutView="80" workbookViewId="0">
      <selection activeCell="E13" sqref="E13:F13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71" t="s">
        <v>398</v>
      </c>
      <c r="B1" s="172"/>
      <c r="C1" s="172"/>
      <c r="D1" s="172"/>
      <c r="E1" s="172"/>
      <c r="F1" s="172"/>
      <c r="G1" s="172"/>
    </row>
    <row r="2" spans="1:7" x14ac:dyDescent="0.25">
      <c r="A2" s="114" t="str">
        <f>'Formato 1'!A2</f>
        <v>INSTITUTO MUNICIPAL DE PLANEACIÓN DE SAN MIGUEL DE ALLENDE, GTO. (a)</v>
      </c>
      <c r="B2" s="115"/>
      <c r="C2" s="115"/>
      <c r="D2" s="115"/>
      <c r="E2" s="115"/>
      <c r="F2" s="115"/>
      <c r="G2" s="116"/>
    </row>
    <row r="3" spans="1:7" x14ac:dyDescent="0.25">
      <c r="A3" s="117" t="s">
        <v>399</v>
      </c>
      <c r="B3" s="118"/>
      <c r="C3" s="118"/>
      <c r="D3" s="118"/>
      <c r="E3" s="118"/>
      <c r="F3" s="118"/>
      <c r="G3" s="119"/>
    </row>
    <row r="4" spans="1:7" x14ac:dyDescent="0.25">
      <c r="A4" s="117" t="s">
        <v>400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60" t="s">
        <v>6</v>
      </c>
      <c r="B7" s="168" t="s">
        <v>304</v>
      </c>
      <c r="C7" s="169"/>
      <c r="D7" s="169"/>
      <c r="E7" s="169"/>
      <c r="F7" s="170"/>
      <c r="G7" s="164" t="s">
        <v>401</v>
      </c>
    </row>
    <row r="8" spans="1:7" ht="30" x14ac:dyDescent="0.25">
      <c r="A8" s="161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63"/>
    </row>
    <row r="9" spans="1:7" ht="16.5" customHeight="1" x14ac:dyDescent="0.25">
      <c r="A9" s="27" t="s">
        <v>403</v>
      </c>
      <c r="B9" s="31">
        <f>SUM(B10,B19,B27,B37)</f>
        <v>10375700.449999999</v>
      </c>
      <c r="C9" s="31">
        <f t="shared" ref="C9:G9" si="0">SUM(C10,C19,C27,C37)</f>
        <v>-2172762.92</v>
      </c>
      <c r="D9" s="31">
        <f t="shared" si="0"/>
        <v>8202937.5299999993</v>
      </c>
      <c r="E9" s="31">
        <f t="shared" si="0"/>
        <v>2678231</v>
      </c>
      <c r="F9" s="31">
        <f t="shared" si="0"/>
        <v>2400433</v>
      </c>
      <c r="G9" s="31">
        <f t="shared" si="0"/>
        <v>5524706.5299999993</v>
      </c>
    </row>
    <row r="10" spans="1:7" ht="15" customHeight="1" x14ac:dyDescent="0.25">
      <c r="A10" s="60" t="s">
        <v>404</v>
      </c>
      <c r="B10" s="49">
        <f>SUM(B11:B18)</f>
        <v>10375700.449999999</v>
      </c>
      <c r="C10" s="49">
        <f t="shared" ref="C10:G10" si="1">SUM(C11:C18)</f>
        <v>-2172762.92</v>
      </c>
      <c r="D10" s="49">
        <f t="shared" si="1"/>
        <v>8202937.5299999993</v>
      </c>
      <c r="E10" s="49">
        <f t="shared" si="1"/>
        <v>2678231</v>
      </c>
      <c r="F10" s="49">
        <f t="shared" si="1"/>
        <v>2400433</v>
      </c>
      <c r="G10" s="49">
        <f t="shared" si="1"/>
        <v>5524706.5299999993</v>
      </c>
    </row>
    <row r="11" spans="1:7" x14ac:dyDescent="0.25">
      <c r="A11" s="80" t="s">
        <v>405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406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407</v>
      </c>
      <c r="B13" s="149">
        <v>10375700.449999999</v>
      </c>
      <c r="C13" s="149">
        <v>-2172762.92</v>
      </c>
      <c r="D13" s="150">
        <f t="shared" ref="D13" si="2">B13+C13</f>
        <v>8202937.5299999993</v>
      </c>
      <c r="E13" s="195">
        <v>2678231</v>
      </c>
      <c r="F13" s="195">
        <v>2400433</v>
      </c>
      <c r="G13" s="150">
        <f t="shared" ref="G13" si="3">D13-E13</f>
        <v>5524706.5299999993</v>
      </c>
    </row>
    <row r="14" spans="1:7" x14ac:dyDescent="0.25">
      <c r="A14" s="80" t="s">
        <v>408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409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410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411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412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413</v>
      </c>
      <c r="B19" s="49">
        <f>SUM(B20:B26)</f>
        <v>0</v>
      </c>
      <c r="C19" s="49">
        <f t="shared" ref="C19:G19" si="4">SUM(C20:C26)</f>
        <v>0</v>
      </c>
      <c r="D19" s="49">
        <f t="shared" si="4"/>
        <v>0</v>
      </c>
      <c r="E19" s="49">
        <f t="shared" si="4"/>
        <v>0</v>
      </c>
      <c r="F19" s="49">
        <f t="shared" si="4"/>
        <v>0</v>
      </c>
      <c r="G19" s="49">
        <f t="shared" si="4"/>
        <v>0</v>
      </c>
    </row>
    <row r="20" spans="1:7" x14ac:dyDescent="0.25">
      <c r="A20" s="80" t="s">
        <v>414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415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</row>
    <row r="22" spans="1:7" x14ac:dyDescent="0.25">
      <c r="A22" s="80" t="s">
        <v>416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420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421</v>
      </c>
      <c r="B27" s="49">
        <f>SUM(B28:B36)</f>
        <v>0</v>
      </c>
      <c r="C27" s="49">
        <f t="shared" ref="C27:G27" si="5">SUM(C28:C36)</f>
        <v>0</v>
      </c>
      <c r="D27" s="49">
        <f t="shared" si="5"/>
        <v>0</v>
      </c>
      <c r="E27" s="49">
        <f t="shared" si="5"/>
        <v>0</v>
      </c>
      <c r="F27" s="49">
        <f t="shared" si="5"/>
        <v>0</v>
      </c>
      <c r="G27" s="49">
        <f t="shared" si="5"/>
        <v>0</v>
      </c>
    </row>
    <row r="28" spans="1:7" x14ac:dyDescent="0.25">
      <c r="A28" s="83" t="s">
        <v>422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423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424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425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426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427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428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429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430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431</v>
      </c>
      <c r="B37" s="49">
        <f>SUM(B38:B41)</f>
        <v>0</v>
      </c>
      <c r="C37" s="49">
        <f t="shared" ref="C37:G37" si="6">SUM(C38:C41)</f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3" t="s">
        <v>432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433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434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435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436</v>
      </c>
      <c r="B43" s="4">
        <f>SUM(B44,B53,B61,B71)</f>
        <v>0</v>
      </c>
      <c r="C43" s="4">
        <f t="shared" ref="C43:G43" si="7">SUM(C44,C53,C61,C71)</f>
        <v>0</v>
      </c>
      <c r="D43" s="4">
        <f t="shared" si="7"/>
        <v>0</v>
      </c>
      <c r="E43" s="4">
        <f t="shared" si="7"/>
        <v>0</v>
      </c>
      <c r="F43" s="4">
        <f t="shared" si="7"/>
        <v>0</v>
      </c>
      <c r="G43" s="4">
        <f t="shared" si="7"/>
        <v>0</v>
      </c>
    </row>
    <row r="44" spans="1:7" x14ac:dyDescent="0.25">
      <c r="A44" s="60" t="s">
        <v>404</v>
      </c>
      <c r="B44" s="49">
        <f>SUM(B45:B52)</f>
        <v>0</v>
      </c>
      <c r="C44" s="49">
        <f t="shared" ref="C44:G44" si="8">SUM(C45:C52)</f>
        <v>0</v>
      </c>
      <c r="D44" s="49">
        <f t="shared" si="8"/>
        <v>0</v>
      </c>
      <c r="E44" s="49">
        <f t="shared" si="8"/>
        <v>0</v>
      </c>
      <c r="F44" s="49">
        <f t="shared" si="8"/>
        <v>0</v>
      </c>
      <c r="G44" s="49">
        <f t="shared" si="8"/>
        <v>0</v>
      </c>
    </row>
    <row r="45" spans="1:7" x14ac:dyDescent="0.25">
      <c r="A45" s="83" t="s">
        <v>405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406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407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408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409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410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411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412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413</v>
      </c>
      <c r="B53" s="49">
        <f>SUM(B54:B60)</f>
        <v>0</v>
      </c>
      <c r="C53" s="49">
        <f t="shared" ref="C53:G53" si="9">SUM(C54:C60)</f>
        <v>0</v>
      </c>
      <c r="D53" s="49">
        <f t="shared" si="9"/>
        <v>0</v>
      </c>
      <c r="E53" s="49">
        <f t="shared" si="9"/>
        <v>0</v>
      </c>
      <c r="F53" s="49">
        <f t="shared" si="9"/>
        <v>0</v>
      </c>
      <c r="G53" s="49">
        <f t="shared" si="9"/>
        <v>0</v>
      </c>
    </row>
    <row r="54" spans="1:7" x14ac:dyDescent="0.25">
      <c r="A54" s="83" t="s">
        <v>414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415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416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417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418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419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420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421</v>
      </c>
      <c r="B61" s="49">
        <f>SUM(B62:B70)</f>
        <v>0</v>
      </c>
      <c r="C61" s="49">
        <f t="shared" ref="C61:G61" si="10">SUM(C62:C70)</f>
        <v>0</v>
      </c>
      <c r="D61" s="49">
        <f t="shared" si="10"/>
        <v>0</v>
      </c>
      <c r="E61" s="49">
        <f t="shared" si="10"/>
        <v>0</v>
      </c>
      <c r="F61" s="49">
        <f t="shared" si="10"/>
        <v>0</v>
      </c>
      <c r="G61" s="49">
        <f t="shared" si="10"/>
        <v>0</v>
      </c>
    </row>
    <row r="62" spans="1:7" x14ac:dyDescent="0.25">
      <c r="A62" s="83" t="s">
        <v>422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423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424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425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426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427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428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429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430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431</v>
      </c>
      <c r="B71" s="49">
        <f>SUM(B72:B75)</f>
        <v>0</v>
      </c>
      <c r="C71" s="49">
        <f t="shared" ref="C71:G71" si="11">SUM(C72:C75)</f>
        <v>0</v>
      </c>
      <c r="D71" s="49">
        <f t="shared" si="11"/>
        <v>0</v>
      </c>
      <c r="E71" s="49">
        <f t="shared" si="11"/>
        <v>0</v>
      </c>
      <c r="F71" s="49">
        <f t="shared" si="11"/>
        <v>0</v>
      </c>
      <c r="G71" s="49">
        <f t="shared" si="11"/>
        <v>0</v>
      </c>
    </row>
    <row r="72" spans="1:7" x14ac:dyDescent="0.25">
      <c r="A72" s="83" t="s">
        <v>432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433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434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435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385</v>
      </c>
      <c r="B77" s="4">
        <f>B43+B9</f>
        <v>10375700.449999999</v>
      </c>
      <c r="C77" s="4">
        <f t="shared" ref="C77:G77" si="12">C43+C9</f>
        <v>-2172762.92</v>
      </c>
      <c r="D77" s="4">
        <f t="shared" si="12"/>
        <v>8202937.5299999993</v>
      </c>
      <c r="E77" s="4">
        <f t="shared" si="12"/>
        <v>2678231</v>
      </c>
      <c r="F77" s="4">
        <f t="shared" si="12"/>
        <v>2400433</v>
      </c>
      <c r="G77" s="4">
        <f t="shared" si="12"/>
        <v>5524706.5299999993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scale="58" orientation="landscape" horizontalDpi="1200" verticalDpi="1200" r:id="rId1"/>
  <rowBreaks count="1" manualBreakCount="1">
    <brk id="52" max="16383" man="1"/>
  </rowBreaks>
  <ignoredErrors>
    <ignoredError sqref="B9:G12 B14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tabSelected="1" topLeftCell="B2" zoomScale="70" zoomScaleNormal="70" zoomScaleSheetLayoutView="80" workbookViewId="0">
      <selection activeCell="G33" sqref="G33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65" t="s">
        <v>437</v>
      </c>
      <c r="B1" s="158"/>
      <c r="C1" s="158"/>
      <c r="D1" s="158"/>
      <c r="E1" s="158"/>
      <c r="F1" s="158"/>
      <c r="G1" s="159"/>
    </row>
    <row r="2" spans="1:7" x14ac:dyDescent="0.25">
      <c r="A2" s="114" t="str">
        <f>'Formato 1'!A2</f>
        <v>INSTITUTO MUNICIPAL DE PLANEACIÓN DE SAN MIGUEL DE ALLENDE, GTO. (a)</v>
      </c>
      <c r="B2" s="115"/>
      <c r="C2" s="115"/>
      <c r="D2" s="115"/>
      <c r="E2" s="115"/>
      <c r="F2" s="115"/>
      <c r="G2" s="116"/>
    </row>
    <row r="3" spans="1:7" x14ac:dyDescent="0.25">
      <c r="A3" s="117" t="s">
        <v>302</v>
      </c>
      <c r="B3" s="118"/>
      <c r="C3" s="118"/>
      <c r="D3" s="118"/>
      <c r="E3" s="118"/>
      <c r="F3" s="118"/>
      <c r="G3" s="119"/>
    </row>
    <row r="4" spans="1:7" x14ac:dyDescent="0.25">
      <c r="A4" s="117" t="s">
        <v>438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30 de Junio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60" t="s">
        <v>439</v>
      </c>
      <c r="B7" s="163" t="s">
        <v>304</v>
      </c>
      <c r="C7" s="163"/>
      <c r="D7" s="163"/>
      <c r="E7" s="163"/>
      <c r="F7" s="163"/>
      <c r="G7" s="163" t="s">
        <v>305</v>
      </c>
    </row>
    <row r="8" spans="1:7" ht="30" x14ac:dyDescent="0.25">
      <c r="A8" s="161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73"/>
    </row>
    <row r="9" spans="1:7" ht="15.75" customHeight="1" x14ac:dyDescent="0.25">
      <c r="A9" s="27" t="s">
        <v>440</v>
      </c>
      <c r="B9" s="123">
        <f>SUM(B10,B11,B12,B15,B16,B19)</f>
        <v>4377831.8099999996</v>
      </c>
      <c r="C9" s="123">
        <f t="shared" ref="C9:G9" si="0">SUM(C10,C11,C12,C15,C16,C19)</f>
        <v>100000</v>
      </c>
      <c r="D9" s="123">
        <f t="shared" si="0"/>
        <v>4477831.8099999996</v>
      </c>
      <c r="E9" s="123">
        <f t="shared" si="0"/>
        <v>1715723</v>
      </c>
      <c r="F9" s="123">
        <f t="shared" si="0"/>
        <v>1437928</v>
      </c>
      <c r="G9" s="123">
        <f t="shared" si="0"/>
        <v>2762108.8099999996</v>
      </c>
    </row>
    <row r="10" spans="1:7" x14ac:dyDescent="0.25">
      <c r="A10" s="60" t="s">
        <v>441</v>
      </c>
      <c r="B10" s="151">
        <v>4377831.8099999996</v>
      </c>
      <c r="C10" s="151">
        <v>100000</v>
      </c>
      <c r="D10" s="152">
        <f>B10+C10</f>
        <v>4477831.8099999996</v>
      </c>
      <c r="E10" s="196">
        <v>1715723</v>
      </c>
      <c r="F10" s="196">
        <v>1437928</v>
      </c>
      <c r="G10" s="152">
        <f>D10-E10</f>
        <v>2762108.8099999996</v>
      </c>
    </row>
    <row r="11" spans="1:7" ht="15.75" customHeight="1" x14ac:dyDescent="0.25">
      <c r="A11" s="60" t="s">
        <v>442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443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444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445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446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447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448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449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450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451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442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443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444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445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446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447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448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449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450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452</v>
      </c>
      <c r="B33" s="37">
        <f>B21+B9</f>
        <v>4377831.8099999996</v>
      </c>
      <c r="C33" s="37">
        <f t="shared" ref="C33:G33" si="8">C21+C9</f>
        <v>100000</v>
      </c>
      <c r="D33" s="37">
        <f t="shared" si="8"/>
        <v>4477831.8099999996</v>
      </c>
      <c r="E33" s="37">
        <f t="shared" si="8"/>
        <v>1715723</v>
      </c>
      <c r="F33" s="37">
        <f t="shared" si="8"/>
        <v>1437928</v>
      </c>
      <c r="G33" s="37">
        <f t="shared" si="8"/>
        <v>2762108.8099999996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scale="63" orientation="landscape" horizontalDpi="1200" verticalDpi="1200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Jessica Salgado</cp:lastModifiedBy>
  <cp:revision/>
  <dcterms:created xsi:type="dcterms:W3CDTF">2023-03-16T22:14:51Z</dcterms:created>
  <dcterms:modified xsi:type="dcterms:W3CDTF">2023-08-23T23:59:35Z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