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3ER INF FIN TRIM 2023\3ER IFN FIN TRIM_XLS\"/>
    </mc:Choice>
  </mc:AlternateContent>
  <xr:revisionPtr revIDLastSave="0" documentId="13_ncr:1_{2F7DFE1A-C85E-4B07-AA43-1A23D0D42380}" xr6:coauthVersionLast="47" xr6:coauthVersionMax="47" xr10:uidLastSave="{00000000-0000-0000-0000-000000000000}"/>
  <bookViews>
    <workbookView xWindow="-120" yWindow="-120" windowWidth="20730" windowHeight="110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<sst xmlns="http://schemas.openxmlformats.org/spreadsheetml/2006/main" count="807" uniqueCount="579">
  <si>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</si>
  <si>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</si>
  <si>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</si>
  <si>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</si>
  <si>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</si>
  <si>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</si>
  <si>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</si>
  <si>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</si>
  <si>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</si>
  <si>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</si>
  <si>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</si>
  <si>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</si>
  <si>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</si>
  <si>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</si>
  <si>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</si>
  <si>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</si>
  <si>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</si>
  <si>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</si>
  <si>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</si>
  <si>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</si>
  <si>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</si>
  <si>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</si>
  <si>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</si>
  <si>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</si>
  <si>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</si>
  <si>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</si>
  <si>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</si>
  <si>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</si>
  <si>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</si>
  <si>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</si>
  <si>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</si>
  <si>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</si>
  <si>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</si>
  <si>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</si>
  <si>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</si>
  <si>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</si>
  <si>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</si>
  <si>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</si>
  <si>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</si>
  <si>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</si>
  <si>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</si>
  <si>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</si>
  <si>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</si>
  <si>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</si>
  <si>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</si>
  <si>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</si>
  <si>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</si>
  <si>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</si>
  <si>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</si>
  <si>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</si>
  <si>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</si>
  <si>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</si>
  <si>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</si>
  <si>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</si>
  <si>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</si>
  <si>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</si>
  <si>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</si>
  <si>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</si>
  <si>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</si>
  <si>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</si>
  <si>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</si>
  <si>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</si>
  <si>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</si>
  <si>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</si>
  <si>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</si>
  <si>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</si>
  <si>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</si>
  <si>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</si>
  <si>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</si>
  <si>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</si>
  <si>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</si>
  <si>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</si>
  <si>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</si>
  <si>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</si>
  <si>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</si>
  <si>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</si>
  <si>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</si>
  <si>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</si>
  <si>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</si>
  <si>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</si>
  <si>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</si>
  <si>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</si>
  <si>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</si>
  <si>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</si>
  <si>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</si>
  <si>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</si>
  <si>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</si>
  <si>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</si>
  <si>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</si>
  <si>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</si>
  <si>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</si>
  <si>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</si>
  <si>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</si>
  <si>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</si>
  <si>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</si>
  <si>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</si>
  <si>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</si>
  <si>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</si>
  <si>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</si>
  <si>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</si>
  <si>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</si>
  <si>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</si>
  <si>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</si>
  <si>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</si>
  <si>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</si>
  <si>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</si>
  <si>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</si>
  <si>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</si>
  <si>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</si>
  <si>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</si>
  <si>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</si>
  <si>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</si>
  <si>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</si>
  <si>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</si>
  <si>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</si>
  <si>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</si>
  <si>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</si>
  <si>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</si>
  <si>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</si>
  <si>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</si>
  <si>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</si>
  <si>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</si>
  <si>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</si>
  <si>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</si>
  <si>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</si>
  <si>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</si>
  <si>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</si>
  <si>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</si>
  <si>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</si>
  <si>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</si>
  <si>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</si>
  <si>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</si>
  <si>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</si>
  <si>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</si>
  <si>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</si>
  <si>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</si>
  <si>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</si>
  <si>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</si>
  <si>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</si>
  <si>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</si>
  <si>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</si>
  <si>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</si>
  <si>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</si>
  <si>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</si>
  <si>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</si>
  <si>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</si>
  <si>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</si>
  <si>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</si>
  <si>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</si>
  <si>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</si>
  <si>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</si>
  <si>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</si>
  <si>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</si>
  <si>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</si>
  <si>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</si>
  <si>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</si>
  <si>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</si>
  <si>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</si>
  <si>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</si>
  <si>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</si>
  <si>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</si>
  <si>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</si>
  <si>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</si>
  <si>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</si>
  <si>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</si>
  <si>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</si>
  <si>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</si>
  <si>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</si>
  <si>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</si>
  <si>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</si>
  <si>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</si>
  <si>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</si>
  <si>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</si>
  <si>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</si>
  <si>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</si>
  <si>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</si>
  <si>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</si>
  <si>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</si>
  <si>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</si>
  <si>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</si>
  <si>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</si>
  <si>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</si>
  <si>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</si>
  <si>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</si>
  <si>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</si>
  <si>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</si>
  <si>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</si>
  <si>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</si>
  <si>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</si>
  <si>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</si>
  <si>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</si>
  <si>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</si>
  <si>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</si>
  <si>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</si>
  <si>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</si>
  <si>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</si>
  <si>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</si>
  <si>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</si>
  <si>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</si>
  <si>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</si>
  <si>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</si>
  <si>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</si>
  <si>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</si>
  <si>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</si>
  <si>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</si>
  <si>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</si>
  <si>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</si>
  <si>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</si>
  <si>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</si>
  <si>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</si>
  <si>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</si>
  <si>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</si>
  <si>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</si>
  <si>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</si>
  <si>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</si>
  <si>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</si>
  <si>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</si>
  <si>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</si>
  <si>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</si>
  <si>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</si>
  <si>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</si>
  <si>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</si>
  <si>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</si>
  <si>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</si>
  <si>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</si>
  <si>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</si>
  <si>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</si>
  <si>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</si>
  <si>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</si>
  <si>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</si>
  <si>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</si>
  <si>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</si>
  <si>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</si>
  <si>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</si>
  <si>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</si>
  <si>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</si>
  <si>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</si>
  <si>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</si>
  <si>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</si>
  <si>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</si>
  <si>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</si>
  <si>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</si>
  <si>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</si>
  <si>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</si>
  <si>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</si>
  <si>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</si>
  <si>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</si>
  <si>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</si>
  <si>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</si>
  <si>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</si>
  <si>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</si>
  <si>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</si>
  <si>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</si>
  <si>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</si>
  <si>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</si>
  <si>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</si>
  <si>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</si>
  <si>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</si>
  <si>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</si>
  <si>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</si>
  <si>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</si>
  <si>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</si>
  <si>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</si>
  <si>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</si>
  <si>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</si>
  <si>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</si>
  <si>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</si>
  <si>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</si>
  <si>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</si>
  <si>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</si>
  <si>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</si>
  <si>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</si>
  <si>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</si>
  <si>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</si>
  <si>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</si>
  <si>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</si>
  <si>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</si>
  <si>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</si>
  <si>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</si>
  <si>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</si>
  <si>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</si>
  <si>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</si>
  <si>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</si>
  <si>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</si>
  <si>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</si>
  <si>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</si>
  <si>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</si>
  <si>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</si>
  <si>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</si>
  <si>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</si>
  <si>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</si>
  <si>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</si>
  <si>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</si>
  <si>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</si>
  <si>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</si>
  <si>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</si>
  <si>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</si>
  <si>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</si>
  <si>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</si>
  <si>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</si>
  <si>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</si>
  <si>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</si>
  <si>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</si>
  <si>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</si>
  <si>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</si>
  <si>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</si>
  <si>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</si>
  <si>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</si>
  <si>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</si>
  <si>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</si>
  <si>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</si>
  <si>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</si>
  <si>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</si>
  <si>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</si>
  <si>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</si>
  <si>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</si>
  <si>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</si>
  <si>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</si>
  <si>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</si>
  <si>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</si>
  <si>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</si>
  <si>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</si>
  <si>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</si>
  <si>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</si>
  <si>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</si>
  <si>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</si>
  <si>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</si>
  <si>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</si>
  <si>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</si>
  <si>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</si>
  <si>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</si>
  <si>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</si>
  <si>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</si>
  <si>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</si>
  <si>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</si>
  <si>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</si>
  <si>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</si>
  <si>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</si>
  <si>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</si>
  <si>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</si>
  <si>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</si>
  <si>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</si>
  <si>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</si>
  <si>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</si>
  <si>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</si>
  <si>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</si>
  <si>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</si>
  <si>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</si>
  <si>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</si>
  <si>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</si>
  <si>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</si>
  <si>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</si>
  <si>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</si>
  <si>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</si>
  <si>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</si>
  <si>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</si>
  <si>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</si>
  <si>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</si>
  <si>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</si>
  <si>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</si>
  <si>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</si>
  <si>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</si>
  <si>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</si>
  <si>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</si>
  <si>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</si>
  <si>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</si>
  <si>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</si>
  <si>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</si>
  <si>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</si>
  <si>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</si>
  <si>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</si>
  <si>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</si>
  <si>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</si>
  <si>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</si>
  <si>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</si>
  <si>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</si>
  <si>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</si>
  <si>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</si>
  <si>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</si>
  <si>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</si>
  <si>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</si>
  <si>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</si>
  <si>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</si>
  <si>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</si>
  <si>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</si>
  <si>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</si>
  <si>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</si>
  <si>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</si>
  <si>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</si>
  <si>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</si>
  <si>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</si>
  <si>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</si>
  <si>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</si>
  <si>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</si>
  <si>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</si>
  <si>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</si>
  <si>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</si>
  <si>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</si>
  <si>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</si>
  <si>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</si>
  <si>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</si>
  <si>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</si>
  <si>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</si>
  <si>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</si>
  <si>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</si>
  <si>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</si>
  <si>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</si>
  <si>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</si>
  <si>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</si>
  <si>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</si>
  <si>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</si>
  <si>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</si>
  <si>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</si>
  <si>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</si>
  <si>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</si>
  <si>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</si>
  <si>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</si>
  <si>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</si>
  <si>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</si>
  <si>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</si>
  <si>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</si>
  <si>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</si>
  <si>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</si>
  <si>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</si>
  <si>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</si>
  <si>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</si>
  <si>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</si>
  <si>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</si>
  <si>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</si>
  <si>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</si>
  <si>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</si>
  <si>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</si>
  <si>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</si>
  <si>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</si>
  <si>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</si>
  <si>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</si>
  <si>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</si>
  <si>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</si>
  <si>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</si>
  <si>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</si>
  <si>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</si>
  <si>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</si>
  <si>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</si>
  <si>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</si>
  <si>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</si>
  <si>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</si>
  <si>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</si>
  <si>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</si>
  <si>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</si>
  <si>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</si>
  <si>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</si>
  <si>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</si>
  <si>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</si>
  <si>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</si>
  <si>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</si>
  <si>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</si>
  <si>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</si>
  <si>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</si>
  <si>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</si>
  <si>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</si>
  <si>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</si>
  <si>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</si>
  <si>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</si>
  <si>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</si>
  <si>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</si>
  <si>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</si>
  <si>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</si>
  <si>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</si>
  <si>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</si>
  <si>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</si>
  <si>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</si>
  <si>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</si>
  <si>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</si>
  <si>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</si>
  <si>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</si>
  <si>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</si>
  <si>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</si>
  <si>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</si>
  <si>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</si>
  <si>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</si>
  <si>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</si>
  <si>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</si>
  <si>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</si>
  <si>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</si>
  <si>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</si>
  <si>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</si>
  <si>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</si>
  <si>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</si>
  <si>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</si>
  <si>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</si>
  <si>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</si>
  <si>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</si>
  <si>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</si>
  <si>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</si>
  <si>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</si>
  <si>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</si>
  <si>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</si>
  <si>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</si>
  <si>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</si>
  <si>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</si>
  <si>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</si>
  <si>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</si>
  <si>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</si>
  <si>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</si>
  <si>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</si>
  <si>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</si>
  <si>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</si>
  <si>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</si>
  <si>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</si>
  <si>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</si>
  <si>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</si>
  <si>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</si>
  <si>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</si>
  <si>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</si>
  <si>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</si>
  <si>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</si>
  <si>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</si>
  <si>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</si>
  <si>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</si>
  <si>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</si>
  <si>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</si>
  <si>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</si>
  <si>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</si>
  <si>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</si>
  <si>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</si>
  <si>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</si>
  <si>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</si>
  <si>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</si>
  <si>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</si>
  <si>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</si>
  <si>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</si>
  <si>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</si>
  <si>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</si>
  <si>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</si>
  <si>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</si>
  <si>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</si>
  <si>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</si>
  <si>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</si>
  <si>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</si>
  <si>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</si>
  <si>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</si>
  <si>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</si>
  <si>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</si>
  <si>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</si>
  <si>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</si>
  <si>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</si>
  <si>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</si>
  <si>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</si>
  <si>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</si>
  <si>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</si>
  <si>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</si>
  <si>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</si>
  <si>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</si>
  <si>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</si>
  <si>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</si>
  <si>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</si>
  <si>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</si>
  <si>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</si>
  <si>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</si>
  <si>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</si>
  <si>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</si>
  <si>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</si>
  <si>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</si>
  <si>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</si>
  <si>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</si>
  <si>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</si>
  <si>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</si>
  <si>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</si>
  <si>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</si>
  <si>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</si>
  <si>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</si>
  <si>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</si>
  <si>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</si>
  <si>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</si>
  <si>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</si>
  <si>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</si>
  <si>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</si>
  <si>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Planeación de San Miguel de Allende, Gto.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</si>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</sst>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5" fillId="0" borderId="0" xfId="10" applyFont="1" applyAlignment="1">
      <alignment horizontal="left" vertical="top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5" fillId="0" borderId="0" xfId="10" applyFont="1" applyAlignment="1">
      <alignment horizontal="left" wrapText="1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3</xdr:col>
      <xdr:colOff>577834</xdr:colOff>
      <xdr:row>55</xdr:row>
      <xdr:rowOff>117016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3A4B64C-A072-465A-B765-29F8A4969BBB}"/>
            </a:ext>
          </a:extLst>
        </xdr:cNvPr>
        <xdr:cNvGrpSpPr/>
      </xdr:nvGrpSpPr>
      <xdr:grpSpPr>
        <a:xfrm>
          <a:off x="981075" y="6438900"/>
          <a:ext cx="6035659" cy="1974391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C34DA94-A682-7F90-C5B9-7840ED583D70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36425C8-7611-B178-9FE6-AE6F7A16547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1671368</xdr:colOff>
      <xdr:row>148</xdr:row>
      <xdr:rowOff>134783</xdr:rowOff>
    </xdr:from>
    <xdr:to>
      <xdr:col>4</xdr:col>
      <xdr:colOff>1030541</xdr:colOff>
      <xdr:row>162</xdr:row>
      <xdr:rowOff>96344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E461FFF-8DA6-4E5F-A0D9-2D4EB202422E}"/>
            </a:ext>
          </a:extLst>
        </xdr:cNvPr>
        <xdr:cNvGrpSpPr/>
      </xdr:nvGrpSpPr>
      <xdr:grpSpPr>
        <a:xfrm>
          <a:off x="2338118" y="22349200"/>
          <a:ext cx="6047840" cy="2035894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D149435-6527-7B91-F3FC-0E22CC8F64F1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1321A74-B0D2-D0C4-0520-FE6D685D84F5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216</xdr:row>
      <xdr:rowOff>0</xdr:rowOff>
    </xdr:from>
    <xdr:to>
      <xdr:col>3</xdr:col>
      <xdr:colOff>63484</xdr:colOff>
      <xdr:row>229</xdr:row>
      <xdr:rowOff>117016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0F38620-C939-4446-93D6-6E9C28AA4C7C}"/>
            </a:ext>
          </a:extLst>
        </xdr:cNvPr>
        <xdr:cNvGrpSpPr/>
      </xdr:nvGrpSpPr>
      <xdr:grpSpPr>
        <a:xfrm>
          <a:off x="1276350" y="34226500"/>
          <a:ext cx="6036717" cy="204318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A59424E-F03D-06F9-DEFE-3BBB850017B6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53B38C6-8D5C-7F5B-FE44-ED008617FA8A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133350</xdr:rowOff>
    </xdr:from>
    <xdr:to>
      <xdr:col>4</xdr:col>
      <xdr:colOff>187309</xdr:colOff>
      <xdr:row>40</xdr:row>
      <xdr:rowOff>107491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4C3E993-A34F-44BE-8B9D-8D1C1E26030C}"/>
            </a:ext>
          </a:extLst>
        </xdr:cNvPr>
        <xdr:cNvGrpSpPr/>
      </xdr:nvGrpSpPr>
      <xdr:grpSpPr>
        <a:xfrm>
          <a:off x="666750" y="4133850"/>
          <a:ext cx="6035659" cy="1974391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853ED78-4E86-3809-00D3-E998ED951EA5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B4537C2-9005-42B3-BCB0-9088C554BE41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122</xdr:row>
      <xdr:rowOff>133350</xdr:rowOff>
    </xdr:from>
    <xdr:to>
      <xdr:col>3</xdr:col>
      <xdr:colOff>787384</xdr:colOff>
      <xdr:row>136</xdr:row>
      <xdr:rowOff>107491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3A9B34-423D-44DA-ADA3-30F4C2888680}"/>
            </a:ext>
          </a:extLst>
        </xdr:cNvPr>
        <xdr:cNvGrpSpPr/>
      </xdr:nvGrpSpPr>
      <xdr:grpSpPr>
        <a:xfrm>
          <a:off x="666750" y="17849850"/>
          <a:ext cx="6035659" cy="1974391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427C0AE-19D3-B167-E527-FFF35AB8A31F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EB90EA6-F9FE-9B33-ED4F-FCCADF67FAA9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104775</xdr:rowOff>
    </xdr:from>
    <xdr:to>
      <xdr:col>2</xdr:col>
      <xdr:colOff>1139791</xdr:colOff>
      <xdr:row>34</xdr:row>
      <xdr:rowOff>78916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3B669F-3509-4DE4-A53E-190F300B9B60}"/>
            </a:ext>
          </a:extLst>
        </xdr:cNvPr>
        <xdr:cNvGrpSpPr/>
      </xdr:nvGrpSpPr>
      <xdr:grpSpPr>
        <a:xfrm>
          <a:off x="0" y="3305175"/>
          <a:ext cx="5568916" cy="2126791"/>
          <a:chOff x="-270215" y="8086100"/>
          <a:chExt cx="553295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C8B6B32-BABE-6C21-2ABC-780480EE178E}"/>
              </a:ext>
            </a:extLst>
          </xdr:cNvPr>
          <xdr:cNvSpPr txBox="1"/>
        </xdr:nvSpPr>
        <xdr:spPr>
          <a:xfrm>
            <a:off x="2795369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EA09CE4-4595-E017-4CF7-94275F368E83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133350</xdr:rowOff>
    </xdr:from>
    <xdr:to>
      <xdr:col>2</xdr:col>
      <xdr:colOff>1063610</xdr:colOff>
      <xdr:row>51</xdr:row>
      <xdr:rowOff>107491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AE98D98-79F4-474F-AD2E-83233D05CAA5}"/>
            </a:ext>
          </a:extLst>
        </xdr:cNvPr>
        <xdr:cNvGrpSpPr/>
      </xdr:nvGrpSpPr>
      <xdr:grpSpPr>
        <a:xfrm>
          <a:off x="0" y="5705475"/>
          <a:ext cx="5454635" cy="2155366"/>
          <a:chOff x="-270215" y="8086100"/>
          <a:chExt cx="5419393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0095571-1477-F1F7-C78E-CF438B330EE2}"/>
              </a:ext>
            </a:extLst>
          </xdr:cNvPr>
          <xdr:cNvSpPr txBox="1"/>
        </xdr:nvSpPr>
        <xdr:spPr>
          <a:xfrm>
            <a:off x="2681805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95C63D8-7EB5-5648-DC19-742471C5D125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1838325</xdr:colOff>
      <xdr:row>47</xdr:row>
      <xdr:rowOff>0</xdr:rowOff>
    </xdr:from>
    <xdr:to>
      <xdr:col>4</xdr:col>
      <xdr:colOff>558784</xdr:colOff>
      <xdr:row>60</xdr:row>
      <xdr:rowOff>117016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C32413F-FE88-4871-92A0-1BC38AEBDFD4}"/>
            </a:ext>
          </a:extLst>
        </xdr:cNvPr>
        <xdr:cNvGrpSpPr/>
      </xdr:nvGrpSpPr>
      <xdr:grpSpPr>
        <a:xfrm>
          <a:off x="2505075" y="7000875"/>
          <a:ext cx="6042803" cy="1974391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261062C-78E8-E884-AF69-611A59FE1ADE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3A209F8-D7F1-FA2D-40AD-E0585213FDC4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view="pageBreakPreview" zoomScaleNormal="100" zoomScaleSheetLayoutView="100" workbookViewId="0">
      <pane ySplit="5" topLeftCell="A6" activePane="bottomLeft" state="frozen"/>
      <selection activeCell="A14" sqref="A14:B14"/>
      <selection pane="bottomLeft" activeCell="D35" sqref="D3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7" t="s">
        <v>577</v>
      </c>
      <c r="B1" s="117"/>
      <c r="C1" s="13"/>
      <c r="D1" s="10" t="s">
        <v>517</v>
      </c>
      <c r="E1" s="11">
        <v>2023</v>
      </c>
    </row>
    <row r="2" spans="1:5" ht="18.95" customHeight="1" x14ac:dyDescent="0.2">
      <c r="A2" s="118" t="s">
        <v>516</v>
      </c>
      <c r="B2" s="118"/>
      <c r="C2" s="32"/>
      <c r="D2" s="10" t="s">
        <v>518</v>
      </c>
      <c r="E2" s="13" t="s">
        <v>523</v>
      </c>
    </row>
    <row r="3" spans="1:5" ht="18.95" customHeight="1" x14ac:dyDescent="0.2">
      <c r="A3" s="117" t="s">
        <v>578</v>
      </c>
      <c r="B3" s="117"/>
      <c r="C3" s="13"/>
      <c r="D3" s="10" t="s">
        <v>519</v>
      </c>
      <c r="E3" s="11">
        <v>3</v>
      </c>
    </row>
    <row r="4" spans="1:5" ht="18.95" customHeight="1" x14ac:dyDescent="0.2">
      <c r="A4" s="117" t="s">
        <v>538</v>
      </c>
      <c r="B4" s="117"/>
      <c r="C4" s="117"/>
      <c r="D4" s="117"/>
      <c r="E4" s="117"/>
    </row>
    <row r="5" spans="1:5" ht="15" customHeight="1" x14ac:dyDescent="0.2">
      <c r="A5" s="91" t="s">
        <v>32</v>
      </c>
      <c r="B5" s="9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88</v>
      </c>
      <c r="B13" s="40" t="s">
        <v>511</v>
      </c>
    </row>
    <row r="14" spans="1:5" x14ac:dyDescent="0.2">
      <c r="A14" s="39" t="s">
        <v>7</v>
      </c>
      <c r="B14" s="40" t="s">
        <v>512</v>
      </c>
    </row>
    <row r="15" spans="1:5" x14ac:dyDescent="0.2">
      <c r="A15" s="39" t="s">
        <v>8</v>
      </c>
      <c r="B15" s="40" t="s">
        <v>87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513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124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497</v>
      </c>
      <c r="B24" s="85" t="s">
        <v>237</v>
      </c>
    </row>
    <row r="25" spans="1:2" x14ac:dyDescent="0.2">
      <c r="A25" s="84" t="s">
        <v>498</v>
      </c>
      <c r="B25" s="85" t="s">
        <v>499</v>
      </c>
    </row>
    <row r="26" spans="1:2" x14ac:dyDescent="0.2">
      <c r="A26" s="84" t="s">
        <v>500</v>
      </c>
      <c r="B26" s="85" t="s">
        <v>274</v>
      </c>
    </row>
    <row r="27" spans="1:2" x14ac:dyDescent="0.2">
      <c r="A27" s="84" t="s">
        <v>501</v>
      </c>
      <c r="B27" s="85" t="s">
        <v>291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539</v>
      </c>
    </row>
    <row r="41" spans="1:2" ht="12" thickBot="1" x14ac:dyDescent="0.25">
      <c r="A41" s="8"/>
      <c r="B41" s="9"/>
    </row>
    <row r="44" spans="1:2" x14ac:dyDescent="0.2">
      <c r="B44" s="1" t="s">
        <v>540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view="pageBreakPreview" topLeftCell="B124" zoomScale="90" zoomScaleNormal="106" zoomScaleSheetLayoutView="90" workbookViewId="0">
      <selection activeCell="G155" sqref="G155:G156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19" t="s">
        <v>577</v>
      </c>
      <c r="B1" s="120"/>
      <c r="C1" s="120"/>
      <c r="D1" s="120"/>
      <c r="E1" s="120"/>
      <c r="F1" s="120"/>
      <c r="G1" s="10" t="s">
        <v>520</v>
      </c>
      <c r="H1" s="21">
        <v>2023</v>
      </c>
    </row>
    <row r="2" spans="1:8" s="12" customFormat="1" ht="18.95" customHeight="1" x14ac:dyDescent="0.25">
      <c r="A2" s="119" t="s">
        <v>524</v>
      </c>
      <c r="B2" s="120"/>
      <c r="C2" s="120"/>
      <c r="D2" s="120"/>
      <c r="E2" s="120"/>
      <c r="F2" s="120"/>
      <c r="G2" s="10" t="s">
        <v>521</v>
      </c>
      <c r="H2" s="21" t="s">
        <v>523</v>
      </c>
    </row>
    <row r="3" spans="1:8" s="12" customFormat="1" ht="18.95" customHeight="1" x14ac:dyDescent="0.25">
      <c r="A3" s="119" t="s">
        <v>578</v>
      </c>
      <c r="B3" s="120"/>
      <c r="C3" s="120"/>
      <c r="D3" s="120"/>
      <c r="E3" s="120"/>
      <c r="F3" s="120"/>
      <c r="G3" s="10" t="s">
        <v>522</v>
      </c>
      <c r="H3" s="21">
        <v>3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4840891.3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1131751.71</v>
      </c>
      <c r="D15" s="20">
        <v>72751.710000000006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14950</v>
      </c>
      <c r="D20" s="20">
        <v>14950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3000</v>
      </c>
      <c r="D21" s="20">
        <v>3000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-72751.199999999997</v>
      </c>
      <c r="D23" s="20">
        <v>-72751.199999999997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58625.91</v>
      </c>
      <c r="D24" s="20">
        <v>58625.91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1489262</v>
      </c>
      <c r="D62" s="20">
        <f t="shared" ref="D62:E62" si="0">SUM(D63:D70)</f>
        <v>0</v>
      </c>
      <c r="E62" s="20">
        <f t="shared" si="0"/>
        <v>737990.41</v>
      </c>
    </row>
    <row r="63" spans="1:9" x14ac:dyDescent="0.2">
      <c r="A63" s="18">
        <v>1241</v>
      </c>
      <c r="B63" s="16" t="s">
        <v>170</v>
      </c>
      <c r="C63" s="20">
        <v>720819.71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0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426289.99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737990.41</v>
      </c>
    </row>
    <row r="68" spans="1:9" x14ac:dyDescent="0.2">
      <c r="A68" s="18">
        <v>1246</v>
      </c>
      <c r="B68" s="16" t="s">
        <v>175</v>
      </c>
      <c r="C68" s="20">
        <v>342152.3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62834.17</v>
      </c>
      <c r="D110" s="20">
        <f>SUM(D111:D119)</f>
        <v>62834.17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62834.17</v>
      </c>
      <c r="D117" s="20">
        <f t="shared" si="1"/>
        <v>62834.17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0" orientation="portrait" r:id="rId1"/>
  <headerFooter>
    <oddFooter>&amp;R&amp;P</oddFooter>
  </headerFooter>
  <rowBreaks count="1" manualBreakCount="1">
    <brk id="1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view="pageBreakPreview" topLeftCell="A214" zoomScale="90" zoomScaleNormal="100" zoomScaleSheetLayoutView="90" workbookViewId="0">
      <selection activeCell="B207" sqref="B207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18" t="s">
        <v>577</v>
      </c>
      <c r="B1" s="118"/>
      <c r="C1" s="118"/>
      <c r="D1" s="10" t="s">
        <v>520</v>
      </c>
      <c r="E1" s="21">
        <v>2023</v>
      </c>
    </row>
    <row r="2" spans="1:5" s="12" customFormat="1" ht="18.95" customHeight="1" x14ac:dyDescent="0.25">
      <c r="A2" s="118" t="s">
        <v>525</v>
      </c>
      <c r="B2" s="118"/>
      <c r="C2" s="118"/>
      <c r="D2" s="10" t="s">
        <v>521</v>
      </c>
      <c r="E2" s="21" t="s">
        <v>523</v>
      </c>
    </row>
    <row r="3" spans="1:5" s="12" customFormat="1" ht="18.95" customHeight="1" x14ac:dyDescent="0.25">
      <c r="A3" s="118" t="s">
        <v>578</v>
      </c>
      <c r="B3" s="118"/>
      <c r="C3" s="118"/>
      <c r="D3" s="10" t="s">
        <v>522</v>
      </c>
      <c r="E3" s="21">
        <v>3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41" t="s">
        <v>495</v>
      </c>
      <c r="B6" s="41"/>
      <c r="C6" s="41"/>
      <c r="D6" s="41"/>
      <c r="E6" s="41"/>
    </row>
    <row r="7" spans="1:5" x14ac:dyDescent="0.2">
      <c r="A7" s="42" t="s">
        <v>92</v>
      </c>
      <c r="B7" s="42" t="s">
        <v>89</v>
      </c>
      <c r="C7" s="42" t="s">
        <v>90</v>
      </c>
      <c r="D7" s="42" t="s">
        <v>236</v>
      </c>
      <c r="E7" s="42"/>
    </row>
    <row r="8" spans="1:5" x14ac:dyDescent="0.2">
      <c r="A8" s="44">
        <v>4100</v>
      </c>
      <c r="B8" s="45" t="s">
        <v>237</v>
      </c>
      <c r="C8" s="48">
        <f>SUM(C9+C19+C25+C28+C34+C37+C46)</f>
        <v>415195.19</v>
      </c>
      <c r="D8" s="83"/>
      <c r="E8" s="43"/>
    </row>
    <row r="9" spans="1:5" x14ac:dyDescent="0.2">
      <c r="A9" s="44">
        <v>4110</v>
      </c>
      <c r="B9" s="45" t="s">
        <v>238</v>
      </c>
      <c r="C9" s="48">
        <f>SUM(C10:C18)</f>
        <v>0</v>
      </c>
      <c r="D9" s="83"/>
      <c r="E9" s="43"/>
    </row>
    <row r="10" spans="1:5" x14ac:dyDescent="0.2">
      <c r="A10" s="44">
        <v>4111</v>
      </c>
      <c r="B10" s="45" t="s">
        <v>239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240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241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242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243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244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245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423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246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247</v>
      </c>
      <c r="C19" s="48">
        <f>SUM(C20:C24)</f>
        <v>0</v>
      </c>
      <c r="D19" s="83"/>
      <c r="E19" s="43"/>
    </row>
    <row r="20" spans="1:5" x14ac:dyDescent="0.2">
      <c r="A20" s="44">
        <v>4121</v>
      </c>
      <c r="B20" s="45" t="s">
        <v>248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424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249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250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251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252</v>
      </c>
      <c r="C25" s="48">
        <f>SUM(C26:C27)</f>
        <v>0</v>
      </c>
      <c r="D25" s="83"/>
      <c r="E25" s="43"/>
    </row>
    <row r="26" spans="1:5" x14ac:dyDescent="0.2">
      <c r="A26" s="44">
        <v>4131</v>
      </c>
      <c r="B26" s="45" t="s">
        <v>253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425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254</v>
      </c>
      <c r="C28" s="48">
        <f>SUM(C29:C33)</f>
        <v>0</v>
      </c>
      <c r="D28" s="83"/>
      <c r="E28" s="43"/>
    </row>
    <row r="29" spans="1:5" x14ac:dyDescent="0.2">
      <c r="A29" s="44">
        <v>4141</v>
      </c>
      <c r="B29" s="45" t="s">
        <v>255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256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257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426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258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427</v>
      </c>
      <c r="C34" s="48">
        <f>SUM(C35:C36)</f>
        <v>181540.69</v>
      </c>
      <c r="D34" s="83"/>
      <c r="E34" s="43"/>
    </row>
    <row r="35" spans="1:5" x14ac:dyDescent="0.2">
      <c r="A35" s="44">
        <v>4151</v>
      </c>
      <c r="B35" s="45" t="s">
        <v>427</v>
      </c>
      <c r="C35" s="48">
        <v>181540.69</v>
      </c>
      <c r="D35" s="83"/>
      <c r="E35" s="43"/>
    </row>
    <row r="36" spans="1:5" ht="22.5" x14ac:dyDescent="0.2">
      <c r="A36" s="44">
        <v>4154</v>
      </c>
      <c r="B36" s="46" t="s">
        <v>428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429</v>
      </c>
      <c r="C37" s="48">
        <f>SUM(C38:C45)</f>
        <v>0</v>
      </c>
      <c r="D37" s="83"/>
      <c r="E37" s="43"/>
    </row>
    <row r="38" spans="1:5" x14ac:dyDescent="0.2">
      <c r="A38" s="44">
        <v>4161</v>
      </c>
      <c r="B38" s="45" t="s">
        <v>259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260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261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262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263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430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264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265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515</v>
      </c>
      <c r="C46" s="48">
        <f>SUM(C47:C54)</f>
        <v>233654.5</v>
      </c>
      <c r="D46" s="83"/>
      <c r="E46" s="43"/>
    </row>
    <row r="47" spans="1:5" x14ac:dyDescent="0.2">
      <c r="A47" s="44">
        <v>4171</v>
      </c>
      <c r="B47" s="45" t="s">
        <v>431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432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433</v>
      </c>
      <c r="C49" s="48">
        <v>233654.5</v>
      </c>
      <c r="D49" s="83"/>
      <c r="E49" s="43"/>
    </row>
    <row r="50" spans="1:5" ht="22.5" x14ac:dyDescent="0.2">
      <c r="A50" s="44">
        <v>4174</v>
      </c>
      <c r="B50" s="46" t="s">
        <v>434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435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436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437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438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494</v>
      </c>
      <c r="B56" s="41"/>
      <c r="C56" s="41"/>
      <c r="D56" s="41"/>
      <c r="E56" s="41"/>
    </row>
    <row r="57" spans="1:5" x14ac:dyDescent="0.2">
      <c r="A57" s="42" t="s">
        <v>92</v>
      </c>
      <c r="B57" s="42" t="s">
        <v>89</v>
      </c>
      <c r="C57" s="42" t="s">
        <v>90</v>
      </c>
      <c r="D57" s="42" t="s">
        <v>236</v>
      </c>
      <c r="E57" s="42"/>
    </row>
    <row r="58" spans="1:5" ht="33.75" x14ac:dyDescent="0.2">
      <c r="A58" s="44">
        <v>4200</v>
      </c>
      <c r="B58" s="46" t="s">
        <v>439</v>
      </c>
      <c r="C58" s="48">
        <f>+C59+C65</f>
        <v>6007586</v>
      </c>
      <c r="D58" s="83"/>
      <c r="E58" s="43"/>
    </row>
    <row r="59" spans="1:5" ht="22.5" x14ac:dyDescent="0.2">
      <c r="A59" s="44">
        <v>4210</v>
      </c>
      <c r="B59" s="46" t="s">
        <v>440</v>
      </c>
      <c r="C59" s="48">
        <f>SUM(C60:C64)</f>
        <v>0</v>
      </c>
      <c r="D59" s="83"/>
      <c r="E59" s="43"/>
    </row>
    <row r="60" spans="1:5" x14ac:dyDescent="0.2">
      <c r="A60" s="44">
        <v>4211</v>
      </c>
      <c r="B60" s="45" t="s">
        <v>266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267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268</v>
      </c>
      <c r="C62" s="48">
        <v>0</v>
      </c>
      <c r="D62" s="83"/>
      <c r="E62" s="43"/>
    </row>
    <row r="63" spans="1:5" x14ac:dyDescent="0.2">
      <c r="A63" s="44">
        <v>4214</v>
      </c>
      <c r="B63" s="45" t="s">
        <v>441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442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269</v>
      </c>
      <c r="C65" s="48">
        <f>SUM(C66:C69)</f>
        <v>6007586</v>
      </c>
      <c r="D65" s="83"/>
      <c r="E65" s="43"/>
    </row>
    <row r="66" spans="1:5" x14ac:dyDescent="0.2">
      <c r="A66" s="44">
        <v>4221</v>
      </c>
      <c r="B66" s="45" t="s">
        <v>270</v>
      </c>
      <c r="C66" s="48">
        <v>6007586</v>
      </c>
      <c r="D66" s="83"/>
      <c r="E66" s="43"/>
    </row>
    <row r="67" spans="1:5" x14ac:dyDescent="0.2">
      <c r="A67" s="44">
        <v>4223</v>
      </c>
      <c r="B67" s="45" t="s">
        <v>271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273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443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502</v>
      </c>
      <c r="B71" s="41"/>
      <c r="C71" s="41"/>
      <c r="D71" s="41"/>
      <c r="E71" s="41"/>
    </row>
    <row r="72" spans="1:5" x14ac:dyDescent="0.2">
      <c r="A72" s="42" t="s">
        <v>92</v>
      </c>
      <c r="B72" s="42" t="s">
        <v>89</v>
      </c>
      <c r="C72" s="42" t="s">
        <v>90</v>
      </c>
      <c r="D72" s="42" t="s">
        <v>93</v>
      </c>
      <c r="E72" s="42" t="s">
        <v>138</v>
      </c>
    </row>
    <row r="73" spans="1:5" x14ac:dyDescent="0.2">
      <c r="A73" s="47">
        <v>4300</v>
      </c>
      <c r="B73" s="45" t="s">
        <v>274</v>
      </c>
      <c r="C73" s="48">
        <f>C74+C77+C83+C85+C87</f>
        <v>0</v>
      </c>
      <c r="D73" s="45"/>
      <c r="E73" s="45"/>
    </row>
    <row r="74" spans="1:5" x14ac:dyDescent="0.2">
      <c r="A74" s="47">
        <v>4310</v>
      </c>
      <c r="B74" s="45" t="s">
        <v>275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444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276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277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278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279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280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281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282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283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283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284</v>
      </c>
      <c r="C85" s="48">
        <f>SUM(C86)</f>
        <v>0</v>
      </c>
      <c r="D85" s="45"/>
      <c r="E85" s="45"/>
    </row>
    <row r="86" spans="1:5" x14ac:dyDescent="0.2">
      <c r="A86" s="47">
        <v>4341</v>
      </c>
      <c r="B86" s="45" t="s">
        <v>284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285</v>
      </c>
      <c r="C87" s="48">
        <f>SUM(C88:C94)</f>
        <v>0</v>
      </c>
      <c r="D87" s="45"/>
      <c r="E87" s="45"/>
    </row>
    <row r="88" spans="1:5" x14ac:dyDescent="0.2">
      <c r="A88" s="47">
        <v>4392</v>
      </c>
      <c r="B88" s="45" t="s">
        <v>286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445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287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288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289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446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285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496</v>
      </c>
      <c r="B96" s="41"/>
      <c r="C96" s="41"/>
      <c r="D96" s="41"/>
      <c r="E96" s="41"/>
    </row>
    <row r="97" spans="1:5" x14ac:dyDescent="0.2">
      <c r="A97" s="42" t="s">
        <v>92</v>
      </c>
      <c r="B97" s="42" t="s">
        <v>89</v>
      </c>
      <c r="C97" s="42" t="s">
        <v>90</v>
      </c>
      <c r="D97" s="42" t="s">
        <v>290</v>
      </c>
      <c r="E97" s="42" t="s">
        <v>138</v>
      </c>
    </row>
    <row r="98" spans="1:5" x14ac:dyDescent="0.2">
      <c r="A98" s="47">
        <v>5000</v>
      </c>
      <c r="B98" s="45" t="s">
        <v>291</v>
      </c>
      <c r="C98" s="48">
        <f>C99+C127+C160+C170+C185+C214</f>
        <v>4159923.8099999996</v>
      </c>
      <c r="D98" s="49">
        <v>1</v>
      </c>
      <c r="E98" s="45"/>
    </row>
    <row r="99" spans="1:5" x14ac:dyDescent="0.2">
      <c r="A99" s="47">
        <v>5100</v>
      </c>
      <c r="B99" s="45" t="s">
        <v>292</v>
      </c>
      <c r="C99" s="48">
        <f>C100+C107+C117</f>
        <v>4159923.8099999996</v>
      </c>
      <c r="D99" s="49">
        <f>C99/$C$98</f>
        <v>1</v>
      </c>
      <c r="E99" s="45"/>
    </row>
    <row r="100" spans="1:5" x14ac:dyDescent="0.2">
      <c r="A100" s="47">
        <v>5110</v>
      </c>
      <c r="B100" s="45" t="s">
        <v>293</v>
      </c>
      <c r="C100" s="48">
        <f>SUM(C101:C106)</f>
        <v>2503101.17</v>
      </c>
      <c r="D100" s="49">
        <f t="shared" ref="D100:D163" si="0">C100/$C$98</f>
        <v>0.60171803242713717</v>
      </c>
      <c r="E100" s="45"/>
    </row>
    <row r="101" spans="1:5" x14ac:dyDescent="0.2">
      <c r="A101" s="47">
        <v>5111</v>
      </c>
      <c r="B101" s="45" t="s">
        <v>294</v>
      </c>
      <c r="C101" s="48">
        <v>1785731.12</v>
      </c>
      <c r="D101" s="49">
        <f t="shared" si="0"/>
        <v>0.42927015050306899</v>
      </c>
      <c r="E101" s="45"/>
    </row>
    <row r="102" spans="1:5" x14ac:dyDescent="0.2">
      <c r="A102" s="47">
        <v>5112</v>
      </c>
      <c r="B102" s="45" t="s">
        <v>295</v>
      </c>
      <c r="C102" s="48">
        <v>648093.66</v>
      </c>
      <c r="D102" s="49">
        <f t="shared" si="0"/>
        <v>0.15579459855540001</v>
      </c>
      <c r="E102" s="45"/>
    </row>
    <row r="103" spans="1:5" x14ac:dyDescent="0.2">
      <c r="A103" s="47">
        <v>5113</v>
      </c>
      <c r="B103" s="45" t="s">
        <v>296</v>
      </c>
      <c r="C103" s="48">
        <v>24821.38</v>
      </c>
      <c r="D103" s="49">
        <f t="shared" si="0"/>
        <v>5.9667871657485966E-3</v>
      </c>
      <c r="E103" s="45"/>
    </row>
    <row r="104" spans="1:5" x14ac:dyDescent="0.2">
      <c r="A104" s="47">
        <v>5114</v>
      </c>
      <c r="B104" s="45" t="s">
        <v>297</v>
      </c>
      <c r="C104" s="48">
        <v>0</v>
      </c>
      <c r="D104" s="49">
        <f t="shared" si="0"/>
        <v>0</v>
      </c>
      <c r="E104" s="45"/>
    </row>
    <row r="105" spans="1:5" x14ac:dyDescent="0.2">
      <c r="A105" s="47">
        <v>5115</v>
      </c>
      <c r="B105" s="45" t="s">
        <v>298</v>
      </c>
      <c r="C105" s="48">
        <v>44455.01</v>
      </c>
      <c r="D105" s="49">
        <f t="shared" si="0"/>
        <v>1.0686496202919641E-2</v>
      </c>
      <c r="E105" s="45"/>
    </row>
    <row r="106" spans="1:5" x14ac:dyDescent="0.2">
      <c r="A106" s="47">
        <v>5116</v>
      </c>
      <c r="B106" s="45" t="s">
        <v>299</v>
      </c>
      <c r="C106" s="48">
        <v>0</v>
      </c>
      <c r="D106" s="49">
        <f t="shared" si="0"/>
        <v>0</v>
      </c>
      <c r="E106" s="45"/>
    </row>
    <row r="107" spans="1:5" x14ac:dyDescent="0.2">
      <c r="A107" s="47">
        <v>5120</v>
      </c>
      <c r="B107" s="45" t="s">
        <v>300</v>
      </c>
      <c r="C107" s="48">
        <f>SUM(C108:C116)</f>
        <v>222248.68999999997</v>
      </c>
      <c r="D107" s="49">
        <f t="shared" si="0"/>
        <v>5.3426144360081439E-2</v>
      </c>
      <c r="E107" s="45"/>
    </row>
    <row r="108" spans="1:5" x14ac:dyDescent="0.2">
      <c r="A108" s="47">
        <v>5121</v>
      </c>
      <c r="B108" s="45" t="s">
        <v>301</v>
      </c>
      <c r="C108" s="48">
        <v>82059.759999999995</v>
      </c>
      <c r="D108" s="49">
        <f t="shared" si="0"/>
        <v>1.9726265130802962E-2</v>
      </c>
      <c r="E108" s="45"/>
    </row>
    <row r="109" spans="1:5" x14ac:dyDescent="0.2">
      <c r="A109" s="47">
        <v>5122</v>
      </c>
      <c r="B109" s="45" t="s">
        <v>302</v>
      </c>
      <c r="C109" s="48">
        <v>523</v>
      </c>
      <c r="D109" s="49">
        <f t="shared" si="0"/>
        <v>1.2572345645917011E-4</v>
      </c>
      <c r="E109" s="45"/>
    </row>
    <row r="110" spans="1:5" x14ac:dyDescent="0.2">
      <c r="A110" s="47">
        <v>5123</v>
      </c>
      <c r="B110" s="45" t="s">
        <v>303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304</v>
      </c>
      <c r="C111" s="48">
        <v>11749.95</v>
      </c>
      <c r="D111" s="49">
        <f t="shared" si="0"/>
        <v>2.8245589430639121E-3</v>
      </c>
      <c r="E111" s="45"/>
    </row>
    <row r="112" spans="1:5" x14ac:dyDescent="0.2">
      <c r="A112" s="47">
        <v>5125</v>
      </c>
      <c r="B112" s="45" t="s">
        <v>305</v>
      </c>
      <c r="C112" s="48">
        <v>38468.120000000003</v>
      </c>
      <c r="D112" s="49">
        <f t="shared" si="0"/>
        <v>9.2473135944285498E-3</v>
      </c>
      <c r="E112" s="45"/>
    </row>
    <row r="113" spans="1:5" x14ac:dyDescent="0.2">
      <c r="A113" s="47">
        <v>5126</v>
      </c>
      <c r="B113" s="45" t="s">
        <v>306</v>
      </c>
      <c r="C113" s="48">
        <v>73380.06</v>
      </c>
      <c r="D113" s="49">
        <f t="shared" si="0"/>
        <v>1.763976057051872E-2</v>
      </c>
      <c r="E113" s="45"/>
    </row>
    <row r="114" spans="1:5" x14ac:dyDescent="0.2">
      <c r="A114" s="47">
        <v>5127</v>
      </c>
      <c r="B114" s="45" t="s">
        <v>307</v>
      </c>
      <c r="C114" s="48">
        <v>0</v>
      </c>
      <c r="D114" s="49">
        <f t="shared" si="0"/>
        <v>0</v>
      </c>
      <c r="E114" s="45"/>
    </row>
    <row r="115" spans="1:5" x14ac:dyDescent="0.2">
      <c r="A115" s="47">
        <v>5128</v>
      </c>
      <c r="B115" s="45" t="s">
        <v>308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309</v>
      </c>
      <c r="C116" s="48">
        <v>16067.8</v>
      </c>
      <c r="D116" s="49">
        <f t="shared" si="0"/>
        <v>3.8625226648081328E-3</v>
      </c>
      <c r="E116" s="45"/>
    </row>
    <row r="117" spans="1:5" x14ac:dyDescent="0.2">
      <c r="A117" s="47">
        <v>5130</v>
      </c>
      <c r="B117" s="45" t="s">
        <v>310</v>
      </c>
      <c r="C117" s="48">
        <f>SUM(C118:C126)</f>
        <v>1434573.9499999997</v>
      </c>
      <c r="D117" s="49">
        <f t="shared" si="0"/>
        <v>0.34485582321278135</v>
      </c>
      <c r="E117" s="45"/>
    </row>
    <row r="118" spans="1:5" x14ac:dyDescent="0.2">
      <c r="A118" s="47">
        <v>5131</v>
      </c>
      <c r="B118" s="45" t="s">
        <v>311</v>
      </c>
      <c r="C118" s="48">
        <v>10458.56</v>
      </c>
      <c r="D118" s="49">
        <f t="shared" si="0"/>
        <v>2.5141229689973578E-3</v>
      </c>
      <c r="E118" s="45"/>
    </row>
    <row r="119" spans="1:5" x14ac:dyDescent="0.2">
      <c r="A119" s="47">
        <v>5132</v>
      </c>
      <c r="B119" s="45" t="s">
        <v>312</v>
      </c>
      <c r="C119" s="48">
        <v>22500</v>
      </c>
      <c r="D119" s="49">
        <f t="shared" si="0"/>
        <v>5.4087529069432646E-3</v>
      </c>
      <c r="E119" s="45"/>
    </row>
    <row r="120" spans="1:5" x14ac:dyDescent="0.2">
      <c r="A120" s="47">
        <v>5133</v>
      </c>
      <c r="B120" s="45" t="s">
        <v>313</v>
      </c>
      <c r="C120" s="48">
        <v>1177418.04</v>
      </c>
      <c r="D120" s="49">
        <f t="shared" si="0"/>
        <v>0.2830383665127752</v>
      </c>
      <c r="E120" s="45"/>
    </row>
    <row r="121" spans="1:5" x14ac:dyDescent="0.2">
      <c r="A121" s="47">
        <v>5134</v>
      </c>
      <c r="B121" s="45" t="s">
        <v>314</v>
      </c>
      <c r="C121" s="48">
        <v>6831.13</v>
      </c>
      <c r="D121" s="49">
        <f t="shared" si="0"/>
        <v>1.6421286331203264E-3</v>
      </c>
      <c r="E121" s="45"/>
    </row>
    <row r="122" spans="1:5" x14ac:dyDescent="0.2">
      <c r="A122" s="47">
        <v>5135</v>
      </c>
      <c r="B122" s="45" t="s">
        <v>315</v>
      </c>
      <c r="C122" s="48">
        <v>43126.41</v>
      </c>
      <c r="D122" s="49">
        <f t="shared" si="0"/>
        <v>1.0367115353490094E-2</v>
      </c>
      <c r="E122" s="45"/>
    </row>
    <row r="123" spans="1:5" x14ac:dyDescent="0.2">
      <c r="A123" s="47">
        <v>5136</v>
      </c>
      <c r="B123" s="45" t="s">
        <v>316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317</v>
      </c>
      <c r="C124" s="48">
        <v>9919.66</v>
      </c>
      <c r="D124" s="49">
        <f t="shared" si="0"/>
        <v>2.3845773271506145E-3</v>
      </c>
      <c r="E124" s="45"/>
    </row>
    <row r="125" spans="1:5" x14ac:dyDescent="0.2">
      <c r="A125" s="47">
        <v>5138</v>
      </c>
      <c r="B125" s="45" t="s">
        <v>318</v>
      </c>
      <c r="C125" s="48">
        <v>61253.88</v>
      </c>
      <c r="D125" s="49">
        <f t="shared" si="0"/>
        <v>1.4724760067180173E-2</v>
      </c>
      <c r="E125" s="45"/>
    </row>
    <row r="126" spans="1:5" x14ac:dyDescent="0.2">
      <c r="A126" s="47">
        <v>5139</v>
      </c>
      <c r="B126" s="45" t="s">
        <v>319</v>
      </c>
      <c r="C126" s="48">
        <v>103066.27</v>
      </c>
      <c r="D126" s="49">
        <f t="shared" si="0"/>
        <v>2.4775999443124419E-2</v>
      </c>
      <c r="E126" s="45"/>
    </row>
    <row r="127" spans="1:5" x14ac:dyDescent="0.2">
      <c r="A127" s="47">
        <v>5200</v>
      </c>
      <c r="B127" s="45" t="s">
        <v>320</v>
      </c>
      <c r="C127" s="48">
        <f>C128+C131+C134+C137+C142+C146+C149+C151+C157</f>
        <v>0</v>
      </c>
      <c r="D127" s="49">
        <f t="shared" si="0"/>
        <v>0</v>
      </c>
      <c r="E127" s="45"/>
    </row>
    <row r="128" spans="1:5" x14ac:dyDescent="0.2">
      <c r="A128" s="47">
        <v>5210</v>
      </c>
      <c r="B128" s="45" t="s">
        <v>321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322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323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324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325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326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271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327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328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272</v>
      </c>
      <c r="C137" s="48">
        <f>SUM(C138:C141)</f>
        <v>0</v>
      </c>
      <c r="D137" s="49">
        <f t="shared" si="0"/>
        <v>0</v>
      </c>
      <c r="E137" s="45"/>
    </row>
    <row r="138" spans="1:5" x14ac:dyDescent="0.2">
      <c r="A138" s="47">
        <v>5241</v>
      </c>
      <c r="B138" s="45" t="s">
        <v>329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330</v>
      </c>
      <c r="C139" s="48">
        <v>0</v>
      </c>
      <c r="D139" s="49">
        <f t="shared" si="0"/>
        <v>0</v>
      </c>
      <c r="E139" s="45"/>
    </row>
    <row r="140" spans="1:5" x14ac:dyDescent="0.2">
      <c r="A140" s="47">
        <v>5243</v>
      </c>
      <c r="B140" s="45" t="s">
        <v>331</v>
      </c>
      <c r="C140" s="48">
        <v>0</v>
      </c>
      <c r="D140" s="49">
        <f t="shared" si="0"/>
        <v>0</v>
      </c>
      <c r="E140" s="45"/>
    </row>
    <row r="141" spans="1:5" x14ac:dyDescent="0.2">
      <c r="A141" s="47">
        <v>5244</v>
      </c>
      <c r="B141" s="45" t="s">
        <v>332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273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333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334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335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336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337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338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339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340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341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342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343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344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345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346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347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348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349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350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266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351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352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267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353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354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268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355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356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357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358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359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360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361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362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363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364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365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366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367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367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368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369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370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371</v>
      </c>
      <c r="C185" s="48">
        <f>C186+C195+C198+C204</f>
        <v>0</v>
      </c>
      <c r="D185" s="49">
        <f t="shared" si="1"/>
        <v>0</v>
      </c>
      <c r="E185" s="45"/>
    </row>
    <row r="186" spans="1:5" x14ac:dyDescent="0.2">
      <c r="A186" s="47">
        <v>5510</v>
      </c>
      <c r="B186" s="45" t="s">
        <v>372</v>
      </c>
      <c r="C186" s="48">
        <f>SUM(C187:C194)</f>
        <v>0</v>
      </c>
      <c r="D186" s="49">
        <f t="shared" si="1"/>
        <v>0</v>
      </c>
      <c r="E186" s="45"/>
    </row>
    <row r="187" spans="1:5" x14ac:dyDescent="0.2">
      <c r="A187" s="47">
        <v>5511</v>
      </c>
      <c r="B187" s="45" t="s">
        <v>373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374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375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376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377</v>
      </c>
      <c r="C191" s="48">
        <v>0</v>
      </c>
      <c r="D191" s="49">
        <f t="shared" si="1"/>
        <v>0</v>
      </c>
      <c r="E191" s="45"/>
    </row>
    <row r="192" spans="1:5" x14ac:dyDescent="0.2">
      <c r="A192" s="47">
        <v>5516</v>
      </c>
      <c r="B192" s="45" t="s">
        <v>378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379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380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381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382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383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384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385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386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387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388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389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390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391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447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393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288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394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448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395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396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397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4" orientation="portrait" horizontalDpi="0" verticalDpi="0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view="pageBreakPreview" topLeftCell="A13" zoomScaleNormal="100" zoomScaleSheetLayoutView="100" workbookViewId="0">
      <selection activeCell="D24" sqref="D24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1" t="s">
        <v>577</v>
      </c>
      <c r="B1" s="121"/>
      <c r="C1" s="121"/>
      <c r="D1" s="23" t="s">
        <v>520</v>
      </c>
      <c r="E1" s="24">
        <v>2023</v>
      </c>
    </row>
    <row r="2" spans="1:5" ht="18.95" customHeight="1" x14ac:dyDescent="0.2">
      <c r="A2" s="121" t="s">
        <v>526</v>
      </c>
      <c r="B2" s="121"/>
      <c r="C2" s="121"/>
      <c r="D2" s="23" t="s">
        <v>521</v>
      </c>
      <c r="E2" s="24" t="s">
        <v>523</v>
      </c>
    </row>
    <row r="3" spans="1:5" ht="18.95" customHeight="1" x14ac:dyDescent="0.2">
      <c r="A3" s="121" t="s">
        <v>578</v>
      </c>
      <c r="B3" s="121"/>
      <c r="C3" s="121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7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2262857.38</v>
      </c>
    </row>
    <row r="15" spans="1:5" x14ac:dyDescent="0.2">
      <c r="A15" s="29">
        <v>3220</v>
      </c>
      <c r="B15" s="25" t="s">
        <v>402</v>
      </c>
      <c r="C15" s="30">
        <v>5431107.2699999996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view="pageBreakPreview" topLeftCell="A97" zoomScaleNormal="120" zoomScaleSheetLayoutView="100" workbookViewId="0">
      <selection activeCell="B77" sqref="B77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1" t="s">
        <v>577</v>
      </c>
      <c r="B1" s="121"/>
      <c r="C1" s="121"/>
      <c r="D1" s="23" t="s">
        <v>520</v>
      </c>
      <c r="E1" s="24">
        <v>2023</v>
      </c>
    </row>
    <row r="2" spans="1:5" s="31" customFormat="1" ht="18.95" customHeight="1" x14ac:dyDescent="0.25">
      <c r="A2" s="121" t="s">
        <v>527</v>
      </c>
      <c r="B2" s="121"/>
      <c r="C2" s="121"/>
      <c r="D2" s="23" t="s">
        <v>521</v>
      </c>
      <c r="E2" s="24" t="s">
        <v>523</v>
      </c>
    </row>
    <row r="3" spans="1:5" s="31" customFormat="1" ht="18.95" customHeight="1" x14ac:dyDescent="0.25">
      <c r="A3" s="121" t="s">
        <v>578</v>
      </c>
      <c r="B3" s="121"/>
      <c r="C3" s="121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87">
        <v>2023</v>
      </c>
      <c r="D7" s="87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1029066.51</v>
      </c>
      <c r="D9" s="30">
        <v>0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4877097.37</v>
      </c>
    </row>
    <row r="11" spans="1:5" x14ac:dyDescent="0.2">
      <c r="A11" s="29">
        <v>1114</v>
      </c>
      <c r="B11" s="25" t="s">
        <v>128</v>
      </c>
      <c r="C11" s="30">
        <v>4840891.3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542</v>
      </c>
      <c r="C15" s="88">
        <f>SUM(C8:C14)</f>
        <v>5869957.8099999996</v>
      </c>
      <c r="D15" s="88">
        <f>SUM(D8:D14)</f>
        <v>4877097.37</v>
      </c>
    </row>
    <row r="18" spans="1:4" x14ac:dyDescent="0.2">
      <c r="A18" s="27" t="s">
        <v>117</v>
      </c>
      <c r="B18" s="27"/>
      <c r="C18" s="27"/>
      <c r="D18" s="27"/>
    </row>
    <row r="19" spans="1:4" x14ac:dyDescent="0.2">
      <c r="A19" s="28" t="s">
        <v>92</v>
      </c>
      <c r="B19" s="28" t="s">
        <v>564</v>
      </c>
      <c r="C19" s="96" t="s">
        <v>563</v>
      </c>
      <c r="D19" s="96" t="s">
        <v>120</v>
      </c>
    </row>
    <row r="20" spans="1:4" x14ac:dyDescent="0.2">
      <c r="A20" s="37">
        <v>1230</v>
      </c>
      <c r="B20" s="38" t="s">
        <v>161</v>
      </c>
      <c r="C20" s="88">
        <f>SUM(C21:C27)</f>
        <v>0</v>
      </c>
      <c r="D20" s="88">
        <f>SUM(D21:D27)</f>
        <v>0</v>
      </c>
    </row>
    <row r="21" spans="1:4" x14ac:dyDescent="0.2">
      <c r="A21" s="29">
        <v>1231</v>
      </c>
      <c r="B21" s="25" t="s">
        <v>162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163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164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165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166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167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168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169</v>
      </c>
      <c r="C28" s="88">
        <f>SUM(C29:C36)</f>
        <v>15500</v>
      </c>
      <c r="D28" s="88">
        <f>SUM(D29:D36)</f>
        <v>15500</v>
      </c>
    </row>
    <row r="29" spans="1:4" x14ac:dyDescent="0.2">
      <c r="A29" s="29">
        <v>1241</v>
      </c>
      <c r="B29" s="25" t="s">
        <v>170</v>
      </c>
      <c r="C29" s="30">
        <v>15500</v>
      </c>
      <c r="D29" s="30">
        <v>15500</v>
      </c>
    </row>
    <row r="30" spans="1:4" x14ac:dyDescent="0.2">
      <c r="A30" s="29">
        <v>1242</v>
      </c>
      <c r="B30" s="25" t="s">
        <v>171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172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173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174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175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179</v>
      </c>
      <c r="C37" s="88">
        <f>SUM(C38:C42)</f>
        <v>0</v>
      </c>
      <c r="D37" s="88">
        <f>SUM(D38:D42)</f>
        <v>0</v>
      </c>
      <c r="E37" s="38"/>
    </row>
    <row r="38" spans="1:5" x14ac:dyDescent="0.2">
      <c r="A38" s="29">
        <v>1251</v>
      </c>
      <c r="B38" s="25" t="s">
        <v>180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30">
        <v>0</v>
      </c>
    </row>
    <row r="43" spans="1:5" x14ac:dyDescent="0.2">
      <c r="B43" s="89" t="s">
        <v>543</v>
      </c>
      <c r="C43" s="88">
        <f>C20+C28+C37</f>
        <v>15500</v>
      </c>
      <c r="D43" s="88">
        <f>D20+D28+D37</f>
        <v>15500</v>
      </c>
    </row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87">
        <v>2023</v>
      </c>
      <c r="D46" s="87">
        <v>2022</v>
      </c>
      <c r="E46" s="28"/>
    </row>
    <row r="47" spans="1:5" x14ac:dyDescent="0.2">
      <c r="A47" s="37">
        <v>3210</v>
      </c>
      <c r="B47" s="38" t="s">
        <v>544</v>
      </c>
      <c r="C47" s="88">
        <v>2262857.38</v>
      </c>
      <c r="D47" s="88">
        <v>0</v>
      </c>
    </row>
    <row r="48" spans="1:5" x14ac:dyDescent="0.2">
      <c r="A48" s="29"/>
      <c r="B48" s="89" t="s">
        <v>532</v>
      </c>
      <c r="C48" s="88">
        <f>C51+C63+C91+C94+C49</f>
        <v>0</v>
      </c>
      <c r="D48" s="88">
        <f>D51+D63+D91+D94+D49</f>
        <v>234918.2</v>
      </c>
    </row>
    <row r="49" spans="1:4" x14ac:dyDescent="0.2">
      <c r="A49" s="105">
        <v>5100</v>
      </c>
      <c r="B49" s="106" t="s">
        <v>292</v>
      </c>
      <c r="C49" s="107">
        <f>SUM(C50:C50)</f>
        <v>0</v>
      </c>
      <c r="D49" s="107">
        <f>SUM(D50:D50)</f>
        <v>0</v>
      </c>
    </row>
    <row r="50" spans="1:4" x14ac:dyDescent="0.2">
      <c r="A50" s="108">
        <v>5130</v>
      </c>
      <c r="B50" s="109" t="s">
        <v>565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357</v>
      </c>
      <c r="C51" s="88">
        <f>C52+C54+C56+C58+C60</f>
        <v>0</v>
      </c>
      <c r="D51" s="88">
        <f>D52+D54+D56+D58+D60</f>
        <v>0</v>
      </c>
    </row>
    <row r="52" spans="1:4" x14ac:dyDescent="0.2">
      <c r="A52" s="29">
        <v>5410</v>
      </c>
      <c r="B52" s="25" t="s">
        <v>533</v>
      </c>
      <c r="C52" s="30">
        <f>C53</f>
        <v>0</v>
      </c>
      <c r="D52" s="30">
        <f>D53</f>
        <v>0</v>
      </c>
    </row>
    <row r="53" spans="1:4" x14ac:dyDescent="0.2">
      <c r="A53" s="29">
        <v>5411</v>
      </c>
      <c r="B53" s="25" t="s">
        <v>359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534</v>
      </c>
      <c r="C54" s="30">
        <f>C55</f>
        <v>0</v>
      </c>
      <c r="D54" s="30">
        <f>D55</f>
        <v>0</v>
      </c>
    </row>
    <row r="55" spans="1:4" x14ac:dyDescent="0.2">
      <c r="A55" s="29">
        <v>5421</v>
      </c>
      <c r="B55" s="25" t="s">
        <v>362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535</v>
      </c>
      <c r="C56" s="30">
        <f>C57</f>
        <v>0</v>
      </c>
      <c r="D56" s="30">
        <f>D57</f>
        <v>0</v>
      </c>
    </row>
    <row r="57" spans="1:4" x14ac:dyDescent="0.2">
      <c r="A57" s="29">
        <v>5431</v>
      </c>
      <c r="B57" s="25" t="s">
        <v>365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536</v>
      </c>
      <c r="C58" s="30">
        <f>C59</f>
        <v>0</v>
      </c>
      <c r="D58" s="30">
        <f>D59</f>
        <v>0</v>
      </c>
    </row>
    <row r="59" spans="1:4" x14ac:dyDescent="0.2">
      <c r="A59" s="29">
        <v>5441</v>
      </c>
      <c r="B59" s="25" t="s">
        <v>536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537</v>
      </c>
      <c r="C60" s="30">
        <f>SUM(C61:C62)</f>
        <v>0</v>
      </c>
      <c r="D60" s="30">
        <f>SUM(D61:D62)</f>
        <v>0</v>
      </c>
    </row>
    <row r="61" spans="1:4" x14ac:dyDescent="0.2">
      <c r="A61" s="29">
        <v>5451</v>
      </c>
      <c r="B61" s="25" t="s">
        <v>369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370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371</v>
      </c>
      <c r="C63" s="88">
        <f>C64+C73+C76+C82</f>
        <v>0</v>
      </c>
      <c r="D63" s="88">
        <f>D64+D73+D76+D82</f>
        <v>234918.2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234918.2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234918.2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37">
        <v>5600</v>
      </c>
      <c r="B91" s="38" t="s">
        <v>43</v>
      </c>
      <c r="C91" s="88">
        <f>C92</f>
        <v>0</v>
      </c>
      <c r="D91" s="88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37">
        <v>2110</v>
      </c>
      <c r="B94" s="92" t="s">
        <v>545</v>
      </c>
      <c r="C94" s="88">
        <f>SUM(C95:C99)</f>
        <v>0</v>
      </c>
      <c r="D94" s="88">
        <f>SUM(D95:D99)</f>
        <v>0</v>
      </c>
    </row>
    <row r="95" spans="1:4" x14ac:dyDescent="0.2">
      <c r="A95" s="29">
        <v>2111</v>
      </c>
      <c r="B95" s="25" t="s">
        <v>546</v>
      </c>
      <c r="C95" s="30">
        <v>0</v>
      </c>
      <c r="D95" s="30">
        <v>0</v>
      </c>
    </row>
    <row r="96" spans="1:4" x14ac:dyDescent="0.2">
      <c r="A96" s="29">
        <v>2112</v>
      </c>
      <c r="B96" s="25" t="s">
        <v>547</v>
      </c>
      <c r="C96" s="30">
        <v>0</v>
      </c>
      <c r="D96" s="30">
        <v>0</v>
      </c>
    </row>
    <row r="97" spans="1:4" x14ac:dyDescent="0.2">
      <c r="A97" s="29">
        <v>2112</v>
      </c>
      <c r="B97" s="25" t="s">
        <v>548</v>
      </c>
      <c r="C97" s="30">
        <v>0</v>
      </c>
      <c r="D97" s="30">
        <v>0</v>
      </c>
    </row>
    <row r="98" spans="1:4" x14ac:dyDescent="0.2">
      <c r="A98" s="29">
        <v>2115</v>
      </c>
      <c r="B98" s="25" t="s">
        <v>549</v>
      </c>
      <c r="C98" s="30">
        <v>0</v>
      </c>
      <c r="D98" s="30">
        <v>0</v>
      </c>
    </row>
    <row r="99" spans="1:4" x14ac:dyDescent="0.2">
      <c r="A99" s="29">
        <v>2114</v>
      </c>
      <c r="B99" s="25" t="s">
        <v>550</v>
      </c>
      <c r="C99" s="30">
        <v>0</v>
      </c>
      <c r="D99" s="30">
        <v>0</v>
      </c>
    </row>
    <row r="100" spans="1:4" x14ac:dyDescent="0.2">
      <c r="A100" s="29"/>
      <c r="B100" s="89" t="s">
        <v>551</v>
      </c>
      <c r="C100" s="88">
        <f>+C101</f>
        <v>0</v>
      </c>
      <c r="D100" s="88">
        <f>+D101</f>
        <v>0</v>
      </c>
    </row>
    <row r="101" spans="1:4" x14ac:dyDescent="0.2">
      <c r="A101" s="105">
        <v>3100</v>
      </c>
      <c r="B101" s="111" t="s">
        <v>566</v>
      </c>
      <c r="C101" s="112">
        <f>SUM(C102:C105)</f>
        <v>0</v>
      </c>
      <c r="D101" s="112">
        <f>SUM(D102:D105)</f>
        <v>0</v>
      </c>
    </row>
    <row r="102" spans="1:4" x14ac:dyDescent="0.2">
      <c r="A102" s="108"/>
      <c r="B102" s="113" t="s">
        <v>567</v>
      </c>
      <c r="C102" s="114">
        <v>0</v>
      </c>
      <c r="D102" s="114">
        <v>0</v>
      </c>
    </row>
    <row r="103" spans="1:4" x14ac:dyDescent="0.2">
      <c r="A103" s="108"/>
      <c r="B103" s="113" t="s">
        <v>568</v>
      </c>
      <c r="C103" s="114">
        <v>0</v>
      </c>
      <c r="D103" s="114">
        <v>0</v>
      </c>
    </row>
    <row r="104" spans="1:4" x14ac:dyDescent="0.2">
      <c r="A104" s="108"/>
      <c r="B104" s="113" t="s">
        <v>569</v>
      </c>
      <c r="C104" s="114">
        <v>0</v>
      </c>
      <c r="D104" s="114">
        <v>0</v>
      </c>
    </row>
    <row r="105" spans="1:4" x14ac:dyDescent="0.2">
      <c r="A105" s="108"/>
      <c r="B105" s="113" t="s">
        <v>570</v>
      </c>
      <c r="C105" s="114">
        <v>0</v>
      </c>
      <c r="D105" s="114">
        <v>0</v>
      </c>
    </row>
    <row r="106" spans="1:4" x14ac:dyDescent="0.2">
      <c r="A106" s="108"/>
      <c r="B106" s="115" t="s">
        <v>571</v>
      </c>
      <c r="C106" s="107">
        <f>+C107</f>
        <v>0</v>
      </c>
      <c r="D106" s="107">
        <f>+D107</f>
        <v>0</v>
      </c>
    </row>
    <row r="107" spans="1:4" x14ac:dyDescent="0.2">
      <c r="A107" s="105">
        <v>1270</v>
      </c>
      <c r="B107" s="106" t="s">
        <v>185</v>
      </c>
      <c r="C107" s="112">
        <f>+C108</f>
        <v>0</v>
      </c>
      <c r="D107" s="112">
        <f>+D108</f>
        <v>0</v>
      </c>
    </row>
    <row r="108" spans="1:4" x14ac:dyDescent="0.2">
      <c r="A108" s="108">
        <v>1273</v>
      </c>
      <c r="B108" s="109" t="s">
        <v>572</v>
      </c>
      <c r="C108" s="114">
        <v>0</v>
      </c>
      <c r="D108" s="114">
        <v>0</v>
      </c>
    </row>
    <row r="109" spans="1:4" x14ac:dyDescent="0.2">
      <c r="A109" s="108"/>
      <c r="B109" s="115" t="s">
        <v>573</v>
      </c>
      <c r="C109" s="107">
        <f>+C110+C112</f>
        <v>1059000</v>
      </c>
      <c r="D109" s="107">
        <f>+D110+D112</f>
        <v>0</v>
      </c>
    </row>
    <row r="110" spans="1:4" x14ac:dyDescent="0.2">
      <c r="A110" s="105">
        <v>4300</v>
      </c>
      <c r="B110" s="111" t="s">
        <v>574</v>
      </c>
      <c r="C110" s="112">
        <f>+C111</f>
        <v>0</v>
      </c>
      <c r="D110" s="116">
        <f>+D111</f>
        <v>0</v>
      </c>
    </row>
    <row r="111" spans="1:4" x14ac:dyDescent="0.2">
      <c r="A111" s="108">
        <v>4399</v>
      </c>
      <c r="B111" s="113" t="s">
        <v>285</v>
      </c>
      <c r="C111" s="114">
        <v>0</v>
      </c>
      <c r="D111" s="114">
        <v>0</v>
      </c>
    </row>
    <row r="112" spans="1:4" x14ac:dyDescent="0.2">
      <c r="A112" s="37">
        <v>1120</v>
      </c>
      <c r="B112" s="92" t="s">
        <v>552</v>
      </c>
      <c r="C112" s="88">
        <f>SUM(C113:C121)</f>
        <v>1059000</v>
      </c>
      <c r="D112" s="88">
        <f>SUM(D113:D121)</f>
        <v>0</v>
      </c>
    </row>
    <row r="113" spans="1:4" x14ac:dyDescent="0.2">
      <c r="A113" s="29">
        <v>1124</v>
      </c>
      <c r="B113" s="93" t="s">
        <v>553</v>
      </c>
      <c r="C113" s="94">
        <v>0</v>
      </c>
      <c r="D113" s="30">
        <v>0</v>
      </c>
    </row>
    <row r="114" spans="1:4" x14ac:dyDescent="0.2">
      <c r="A114" s="29">
        <v>1124</v>
      </c>
      <c r="B114" s="93" t="s">
        <v>554</v>
      </c>
      <c r="C114" s="94">
        <v>0</v>
      </c>
      <c r="D114" s="30">
        <v>0</v>
      </c>
    </row>
    <row r="115" spans="1:4" x14ac:dyDescent="0.2">
      <c r="A115" s="29">
        <v>1124</v>
      </c>
      <c r="B115" s="93" t="s">
        <v>555</v>
      </c>
      <c r="C115" s="94">
        <v>0</v>
      </c>
      <c r="D115" s="30">
        <v>0</v>
      </c>
    </row>
    <row r="116" spans="1:4" x14ac:dyDescent="0.2">
      <c r="A116" s="29">
        <v>1124</v>
      </c>
      <c r="B116" s="93" t="s">
        <v>556</v>
      </c>
      <c r="C116" s="94">
        <v>0</v>
      </c>
      <c r="D116" s="30">
        <v>0</v>
      </c>
    </row>
    <row r="117" spans="1:4" x14ac:dyDescent="0.2">
      <c r="A117" s="29">
        <v>1124</v>
      </c>
      <c r="B117" s="93" t="s">
        <v>557</v>
      </c>
      <c r="C117" s="30">
        <v>0</v>
      </c>
      <c r="D117" s="30">
        <v>0</v>
      </c>
    </row>
    <row r="118" spans="1:4" x14ac:dyDescent="0.2">
      <c r="A118" s="29">
        <v>1124</v>
      </c>
      <c r="B118" s="93" t="s">
        <v>558</v>
      </c>
      <c r="C118" s="30">
        <v>0</v>
      </c>
      <c r="D118" s="30">
        <v>0</v>
      </c>
    </row>
    <row r="119" spans="1:4" x14ac:dyDescent="0.2">
      <c r="A119" s="29">
        <v>1122</v>
      </c>
      <c r="B119" s="93" t="s">
        <v>559</v>
      </c>
      <c r="C119" s="30">
        <v>0</v>
      </c>
      <c r="D119" s="30">
        <v>0</v>
      </c>
    </row>
    <row r="120" spans="1:4" x14ac:dyDescent="0.2">
      <c r="A120" s="29">
        <v>1122</v>
      </c>
      <c r="B120" s="93" t="s">
        <v>560</v>
      </c>
      <c r="C120" s="94">
        <v>0</v>
      </c>
      <c r="D120" s="30">
        <v>0</v>
      </c>
    </row>
    <row r="121" spans="1:4" x14ac:dyDescent="0.2">
      <c r="A121" s="29">
        <v>1122</v>
      </c>
      <c r="B121" s="93" t="s">
        <v>561</v>
      </c>
      <c r="C121" s="30">
        <v>1059000</v>
      </c>
      <c r="D121" s="30">
        <v>0</v>
      </c>
    </row>
    <row r="122" spans="1:4" x14ac:dyDescent="0.2">
      <c r="A122" s="29"/>
      <c r="B122" s="95" t="s">
        <v>562</v>
      </c>
      <c r="C122" s="88">
        <f>C47+C48+C100-C106-C109</f>
        <v>1203857.3799999999</v>
      </c>
      <c r="D122" s="88">
        <f>D47+D48+D100-D106-D109</f>
        <v>234918.2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&amp;R&amp;P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view="pageBreakPreview" zoomScaleNormal="100" zoomScaleSheetLayoutView="100" workbookViewId="0">
      <selection activeCell="B10" sqref="B10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22" t="s">
        <v>577</v>
      </c>
      <c r="B1" s="123"/>
      <c r="C1" s="124"/>
    </row>
    <row r="2" spans="1:3" s="33" customFormat="1" ht="18" customHeight="1" x14ac:dyDescent="0.25">
      <c r="A2" s="125" t="s">
        <v>528</v>
      </c>
      <c r="B2" s="126"/>
      <c r="C2" s="127"/>
    </row>
    <row r="3" spans="1:3" s="33" customFormat="1" ht="18" customHeight="1" x14ac:dyDescent="0.25">
      <c r="A3" s="125" t="s">
        <v>578</v>
      </c>
      <c r="B3" s="126"/>
      <c r="C3" s="127"/>
    </row>
    <row r="4" spans="1:3" s="35" customFormat="1" ht="18" customHeight="1" x14ac:dyDescent="0.2">
      <c r="A4" s="128" t="s">
        <v>529</v>
      </c>
      <c r="B4" s="129"/>
      <c r="C4" s="130"/>
    </row>
    <row r="5" spans="1:3" x14ac:dyDescent="0.2">
      <c r="A5" s="50" t="s">
        <v>449</v>
      </c>
      <c r="B5" s="50"/>
      <c r="C5" s="97">
        <v>6422781.1900000004</v>
      </c>
    </row>
    <row r="6" spans="1:3" x14ac:dyDescent="0.2">
      <c r="A6" s="51"/>
      <c r="B6" s="52"/>
      <c r="C6" s="53"/>
    </row>
    <row r="7" spans="1:3" x14ac:dyDescent="0.2">
      <c r="A7" s="60" t="s">
        <v>450</v>
      </c>
      <c r="B7" s="60"/>
      <c r="C7" s="98">
        <f>SUM(C8:C13)</f>
        <v>0</v>
      </c>
    </row>
    <row r="8" spans="1:3" x14ac:dyDescent="0.2">
      <c r="A8" s="67" t="s">
        <v>451</v>
      </c>
      <c r="B8" s="66" t="s">
        <v>275</v>
      </c>
      <c r="C8" s="99">
        <v>0</v>
      </c>
    </row>
    <row r="9" spans="1:3" x14ac:dyDescent="0.2">
      <c r="A9" s="54" t="s">
        <v>452</v>
      </c>
      <c r="B9" s="55" t="s">
        <v>461</v>
      </c>
      <c r="C9" s="99">
        <v>0</v>
      </c>
    </row>
    <row r="10" spans="1:3" x14ac:dyDescent="0.2">
      <c r="A10" s="54" t="s">
        <v>453</v>
      </c>
      <c r="B10" s="55" t="s">
        <v>283</v>
      </c>
      <c r="C10" s="99">
        <v>0</v>
      </c>
    </row>
    <row r="11" spans="1:3" x14ac:dyDescent="0.2">
      <c r="A11" s="54" t="s">
        <v>454</v>
      </c>
      <c r="B11" s="55" t="s">
        <v>284</v>
      </c>
      <c r="C11" s="99">
        <v>0</v>
      </c>
    </row>
    <row r="12" spans="1:3" x14ac:dyDescent="0.2">
      <c r="A12" s="54" t="s">
        <v>455</v>
      </c>
      <c r="B12" s="55" t="s">
        <v>285</v>
      </c>
      <c r="C12" s="99">
        <v>0</v>
      </c>
    </row>
    <row r="13" spans="1:3" x14ac:dyDescent="0.2">
      <c r="A13" s="56" t="s">
        <v>456</v>
      </c>
      <c r="B13" s="57" t="s">
        <v>457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46</v>
      </c>
      <c r="B15" s="52"/>
      <c r="C15" s="98">
        <f>SUM(C16:C18)</f>
        <v>0</v>
      </c>
    </row>
    <row r="16" spans="1:3" x14ac:dyDescent="0.2">
      <c r="A16" s="61">
        <v>3.1</v>
      </c>
      <c r="B16" s="55" t="s">
        <v>460</v>
      </c>
      <c r="C16" s="99">
        <v>0</v>
      </c>
    </row>
    <row r="17" spans="1:3" x14ac:dyDescent="0.2">
      <c r="A17" s="62">
        <v>3.2</v>
      </c>
      <c r="B17" s="55" t="s">
        <v>458</v>
      </c>
      <c r="C17" s="99">
        <v>0</v>
      </c>
    </row>
    <row r="18" spans="1:3" x14ac:dyDescent="0.2">
      <c r="A18" s="62">
        <v>3.3</v>
      </c>
      <c r="B18" s="57" t="s">
        <v>459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575</v>
      </c>
      <c r="B20" s="65"/>
      <c r="C20" s="97">
        <f>C5+C7-C15</f>
        <v>6422781.1900000004</v>
      </c>
    </row>
    <row r="22" spans="1:3" ht="23.25" customHeight="1" x14ac:dyDescent="0.2">
      <c r="A22" s="131" t="s">
        <v>540</v>
      </c>
      <c r="B22" s="131"/>
      <c r="C22" s="131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view="pageBreakPreview" topLeftCell="A4" zoomScaleNormal="100" zoomScaleSheetLayoutView="100" workbookViewId="0">
      <selection activeCell="B13" sqref="B13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32" t="s">
        <v>577</v>
      </c>
      <c r="B1" s="133"/>
      <c r="C1" s="134"/>
    </row>
    <row r="2" spans="1:3" s="36" customFormat="1" ht="18.95" customHeight="1" x14ac:dyDescent="0.25">
      <c r="A2" s="135" t="s">
        <v>530</v>
      </c>
      <c r="B2" s="136"/>
      <c r="C2" s="137"/>
    </row>
    <row r="3" spans="1:3" s="36" customFormat="1" ht="18.95" customHeight="1" x14ac:dyDescent="0.25">
      <c r="A3" s="135" t="s">
        <v>578</v>
      </c>
      <c r="B3" s="136"/>
      <c r="C3" s="137"/>
    </row>
    <row r="4" spans="1:3" x14ac:dyDescent="0.2">
      <c r="A4" s="128" t="s">
        <v>529</v>
      </c>
      <c r="B4" s="129"/>
      <c r="C4" s="130"/>
    </row>
    <row r="5" spans="1:3" x14ac:dyDescent="0.2">
      <c r="A5" s="75" t="s">
        <v>462</v>
      </c>
      <c r="B5" s="50"/>
      <c r="C5" s="101">
        <v>4175423.81</v>
      </c>
    </row>
    <row r="6" spans="1:3" x14ac:dyDescent="0.2">
      <c r="A6" s="69"/>
      <c r="B6" s="52"/>
      <c r="C6" s="70"/>
    </row>
    <row r="7" spans="1:3" x14ac:dyDescent="0.2">
      <c r="A7" s="60" t="s">
        <v>463</v>
      </c>
      <c r="B7" s="71"/>
      <c r="C7" s="98">
        <f>SUM(C8:C28)</f>
        <v>15500</v>
      </c>
    </row>
    <row r="8" spans="1:3" x14ac:dyDescent="0.2">
      <c r="A8" s="86">
        <v>2.1</v>
      </c>
      <c r="B8" s="76" t="s">
        <v>303</v>
      </c>
      <c r="C8" s="102">
        <v>0</v>
      </c>
    </row>
    <row r="9" spans="1:3" x14ac:dyDescent="0.2">
      <c r="A9" s="86">
        <v>2.2000000000000002</v>
      </c>
      <c r="B9" s="76" t="s">
        <v>300</v>
      </c>
      <c r="C9" s="102">
        <v>0</v>
      </c>
    </row>
    <row r="10" spans="1:3" x14ac:dyDescent="0.2">
      <c r="A10" s="81">
        <v>2.2999999999999998</v>
      </c>
      <c r="B10" s="68" t="s">
        <v>170</v>
      </c>
      <c r="C10" s="102">
        <v>15500</v>
      </c>
    </row>
    <row r="11" spans="1:3" x14ac:dyDescent="0.2">
      <c r="A11" s="81">
        <v>2.4</v>
      </c>
      <c r="B11" s="68" t="s">
        <v>171</v>
      </c>
      <c r="C11" s="102">
        <v>0</v>
      </c>
    </row>
    <row r="12" spans="1:3" x14ac:dyDescent="0.2">
      <c r="A12" s="81">
        <v>2.5</v>
      </c>
      <c r="B12" s="68" t="s">
        <v>172</v>
      </c>
      <c r="C12" s="102">
        <v>0</v>
      </c>
    </row>
    <row r="13" spans="1:3" x14ac:dyDescent="0.2">
      <c r="A13" s="81">
        <v>2.6</v>
      </c>
      <c r="B13" s="68" t="s">
        <v>173</v>
      </c>
      <c r="C13" s="102">
        <v>0</v>
      </c>
    </row>
    <row r="14" spans="1:3" x14ac:dyDescent="0.2">
      <c r="A14" s="81">
        <v>2.7</v>
      </c>
      <c r="B14" s="68" t="s">
        <v>174</v>
      </c>
      <c r="C14" s="102">
        <v>0</v>
      </c>
    </row>
    <row r="15" spans="1:3" x14ac:dyDescent="0.2">
      <c r="A15" s="81">
        <v>2.8</v>
      </c>
      <c r="B15" s="68" t="s">
        <v>175</v>
      </c>
      <c r="C15" s="102">
        <v>0</v>
      </c>
    </row>
    <row r="16" spans="1:3" x14ac:dyDescent="0.2">
      <c r="A16" s="81">
        <v>2.9</v>
      </c>
      <c r="B16" s="68" t="s">
        <v>177</v>
      </c>
      <c r="C16" s="102">
        <v>0</v>
      </c>
    </row>
    <row r="17" spans="1:3" x14ac:dyDescent="0.2">
      <c r="A17" s="81" t="s">
        <v>464</v>
      </c>
      <c r="B17" s="68" t="s">
        <v>465</v>
      </c>
      <c r="C17" s="102">
        <v>0</v>
      </c>
    </row>
    <row r="18" spans="1:3" x14ac:dyDescent="0.2">
      <c r="A18" s="81" t="s">
        <v>490</v>
      </c>
      <c r="B18" s="68" t="s">
        <v>179</v>
      </c>
      <c r="C18" s="102">
        <v>0</v>
      </c>
    </row>
    <row r="19" spans="1:3" x14ac:dyDescent="0.2">
      <c r="A19" s="81" t="s">
        <v>491</v>
      </c>
      <c r="B19" s="68" t="s">
        <v>466</v>
      </c>
      <c r="C19" s="102">
        <v>0</v>
      </c>
    </row>
    <row r="20" spans="1:3" x14ac:dyDescent="0.2">
      <c r="A20" s="81" t="s">
        <v>492</v>
      </c>
      <c r="B20" s="68" t="s">
        <v>467</v>
      </c>
      <c r="C20" s="102">
        <v>0</v>
      </c>
    </row>
    <row r="21" spans="1:3" x14ac:dyDescent="0.2">
      <c r="A21" s="81" t="s">
        <v>493</v>
      </c>
      <c r="B21" s="68" t="s">
        <v>468</v>
      </c>
      <c r="C21" s="102">
        <v>0</v>
      </c>
    </row>
    <row r="22" spans="1:3" x14ac:dyDescent="0.2">
      <c r="A22" s="81" t="s">
        <v>469</v>
      </c>
      <c r="B22" s="68" t="s">
        <v>470</v>
      </c>
      <c r="C22" s="102">
        <v>0</v>
      </c>
    </row>
    <row r="23" spans="1:3" x14ac:dyDescent="0.2">
      <c r="A23" s="81" t="s">
        <v>471</v>
      </c>
      <c r="B23" s="68" t="s">
        <v>472</v>
      </c>
      <c r="C23" s="102">
        <v>0</v>
      </c>
    </row>
    <row r="24" spans="1:3" x14ac:dyDescent="0.2">
      <c r="A24" s="81" t="s">
        <v>473</v>
      </c>
      <c r="B24" s="68" t="s">
        <v>474</v>
      </c>
      <c r="C24" s="102">
        <v>0</v>
      </c>
    </row>
    <row r="25" spans="1:3" x14ac:dyDescent="0.2">
      <c r="A25" s="81" t="s">
        <v>475</v>
      </c>
      <c r="B25" s="68" t="s">
        <v>476</v>
      </c>
      <c r="C25" s="102">
        <v>0</v>
      </c>
    </row>
    <row r="26" spans="1:3" x14ac:dyDescent="0.2">
      <c r="A26" s="81" t="s">
        <v>477</v>
      </c>
      <c r="B26" s="68" t="s">
        <v>478</v>
      </c>
      <c r="C26" s="102">
        <v>0</v>
      </c>
    </row>
    <row r="27" spans="1:3" x14ac:dyDescent="0.2">
      <c r="A27" s="81" t="s">
        <v>479</v>
      </c>
      <c r="B27" s="68" t="s">
        <v>480</v>
      </c>
      <c r="C27" s="102">
        <v>0</v>
      </c>
    </row>
    <row r="28" spans="1:3" x14ac:dyDescent="0.2">
      <c r="A28" s="81" t="s">
        <v>481</v>
      </c>
      <c r="B28" s="76" t="s">
        <v>482</v>
      </c>
      <c r="C28" s="102">
        <v>0</v>
      </c>
    </row>
    <row r="29" spans="1:3" x14ac:dyDescent="0.2">
      <c r="A29" s="82"/>
      <c r="B29" s="77"/>
      <c r="C29" s="78"/>
    </row>
    <row r="30" spans="1:3" x14ac:dyDescent="0.2">
      <c r="A30" s="79" t="s">
        <v>483</v>
      </c>
      <c r="B30" s="80"/>
      <c r="C30" s="103">
        <f>SUM(C31:C35)</f>
        <v>0</v>
      </c>
    </row>
    <row r="31" spans="1:3" x14ac:dyDescent="0.2">
      <c r="A31" s="81" t="s">
        <v>484</v>
      </c>
      <c r="B31" s="68" t="s">
        <v>372</v>
      </c>
      <c r="C31" s="102">
        <v>0</v>
      </c>
    </row>
    <row r="32" spans="1:3" x14ac:dyDescent="0.2">
      <c r="A32" s="81" t="s">
        <v>485</v>
      </c>
      <c r="B32" s="68" t="s">
        <v>44</v>
      </c>
      <c r="C32" s="102">
        <v>0</v>
      </c>
    </row>
    <row r="33" spans="1:3" x14ac:dyDescent="0.2">
      <c r="A33" s="81" t="s">
        <v>486</v>
      </c>
      <c r="B33" s="68" t="s">
        <v>382</v>
      </c>
      <c r="C33" s="102">
        <v>0</v>
      </c>
    </row>
    <row r="34" spans="1:3" x14ac:dyDescent="0.2">
      <c r="A34" s="81" t="s">
        <v>487</v>
      </c>
      <c r="B34" s="68" t="s">
        <v>388</v>
      </c>
      <c r="C34" s="102">
        <v>0</v>
      </c>
    </row>
    <row r="35" spans="1:3" x14ac:dyDescent="0.2">
      <c r="A35" s="81" t="s">
        <v>488</v>
      </c>
      <c r="B35" s="76" t="s">
        <v>489</v>
      </c>
      <c r="C35" s="104">
        <v>0</v>
      </c>
    </row>
    <row r="36" spans="1:3" x14ac:dyDescent="0.2">
      <c r="A36" s="69"/>
      <c r="B36" s="72"/>
      <c r="C36" s="73"/>
    </row>
    <row r="37" spans="1:3" x14ac:dyDescent="0.2">
      <c r="A37" s="74" t="s">
        <v>576</v>
      </c>
      <c r="B37" s="50"/>
      <c r="C37" s="97">
        <f>C5-C7+C30</f>
        <v>4159923.81</v>
      </c>
    </row>
    <row r="39" spans="1:3" ht="25.5" customHeight="1" x14ac:dyDescent="0.2">
      <c r="A39" s="138" t="s">
        <v>540</v>
      </c>
      <c r="B39" s="138"/>
      <c r="C39" s="138"/>
    </row>
  </sheetData>
  <mergeCells count="5">
    <mergeCell ref="A1:C1"/>
    <mergeCell ref="A2:C2"/>
    <mergeCell ref="A3:C3"/>
    <mergeCell ref="A4:C4"/>
    <mergeCell ref="A39:C3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view="pageBreakPreview" topLeftCell="A19" zoomScale="80" zoomScaleNormal="100" zoomScaleSheetLayoutView="80" workbookViewId="0">
      <selection activeCell="F57" sqref="F57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21" t="s">
        <v>577</v>
      </c>
      <c r="B1" s="139"/>
      <c r="C1" s="139"/>
      <c r="D1" s="139"/>
      <c r="E1" s="139"/>
      <c r="F1" s="139"/>
      <c r="G1" s="23" t="s">
        <v>520</v>
      </c>
      <c r="H1" s="24">
        <v>2023</v>
      </c>
    </row>
    <row r="2" spans="1:10" ht="18.95" customHeight="1" x14ac:dyDescent="0.2">
      <c r="A2" s="121" t="s">
        <v>531</v>
      </c>
      <c r="B2" s="139"/>
      <c r="C2" s="139"/>
      <c r="D2" s="139"/>
      <c r="E2" s="139"/>
      <c r="F2" s="139"/>
      <c r="G2" s="23" t="s">
        <v>521</v>
      </c>
      <c r="H2" s="24" t="s">
        <v>523</v>
      </c>
    </row>
    <row r="3" spans="1:10" ht="18.95" customHeight="1" x14ac:dyDescent="0.2">
      <c r="A3" s="140" t="s">
        <v>578</v>
      </c>
      <c r="B3" s="141"/>
      <c r="C3" s="141"/>
      <c r="D3" s="141"/>
      <c r="E3" s="141"/>
      <c r="F3" s="141"/>
      <c r="G3" s="23" t="s">
        <v>522</v>
      </c>
      <c r="H3" s="24">
        <v>3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8" customFormat="1" x14ac:dyDescent="0.2">
      <c r="A8" s="37">
        <v>7000</v>
      </c>
      <c r="B8" s="38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10375700.449999999</v>
      </c>
      <c r="E36" s="30">
        <v>0</v>
      </c>
      <c r="F36" s="30">
        <f t="shared" si="0"/>
        <v>10375700.449999999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6945556.8200000003</v>
      </c>
      <c r="E37" s="30">
        <v>-8019558.3499999996</v>
      </c>
      <c r="F37" s="30">
        <f t="shared" si="0"/>
        <v>-1074001.5299999993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3953196.78</v>
      </c>
      <c r="E38" s="30">
        <v>-6832114.5099999998</v>
      </c>
      <c r="F38" s="30">
        <f t="shared" si="0"/>
        <v>-2878917.73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524456.68000000005</v>
      </c>
      <c r="E39" s="30">
        <v>-1583456.68</v>
      </c>
      <c r="F39" s="30">
        <f t="shared" si="0"/>
        <v>-1059000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-2687534.4</v>
      </c>
      <c r="E40" s="30">
        <v>-2676246.79</v>
      </c>
      <c r="F40" s="30">
        <f t="shared" si="0"/>
        <v>-5363781.1899999995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-10375700.449999999</v>
      </c>
      <c r="F41" s="30">
        <f t="shared" si="0"/>
        <v>-10375700.449999999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14860618.41</v>
      </c>
      <c r="E42" s="30">
        <v>-9038011.5600000005</v>
      </c>
      <c r="F42" s="30">
        <f t="shared" si="0"/>
        <v>5822606.8499999996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3168746.47</v>
      </c>
      <c r="E43" s="30">
        <v>-4949177.33</v>
      </c>
      <c r="F43" s="30">
        <f t="shared" si="0"/>
        <v>-1780430.8599999999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6335205.5099999998</v>
      </c>
      <c r="E44" s="30">
        <v>-4177104.86</v>
      </c>
      <c r="F44" s="30">
        <f t="shared" si="0"/>
        <v>2158100.65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5810413.3600000003</v>
      </c>
      <c r="E45" s="30">
        <v>-5810413.3600000003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2678125.67</v>
      </c>
      <c r="E46" s="30">
        <v>-2678125.67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4359299.17</v>
      </c>
      <c r="E47" s="30">
        <v>-183875.36</v>
      </c>
      <c r="F47" s="30">
        <f t="shared" si="0"/>
        <v>4175423.81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 SMA</cp:lastModifiedBy>
  <cp:lastPrinted>2023-11-22T15:39:53Z</cp:lastPrinted>
  <dcterms:created xsi:type="dcterms:W3CDTF">2012-12-11T20:36:24Z</dcterms:created>
  <dcterms:modified xsi:type="dcterms:W3CDTF">2023-11-22T15:40:33Z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